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Dropbox\Incomedia\fichiers site\documents\"/>
    </mc:Choice>
  </mc:AlternateContent>
  <xr:revisionPtr revIDLastSave="0" documentId="13_ncr:1_{A18DBDE5-05B5-4ED7-B8E8-6859C5493F0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aramètres" sheetId="7" r:id="rId1"/>
    <sheet name="Description des 4 Niveaux" sheetId="2" r:id="rId2"/>
    <sheet name="Feuil1" sheetId="10" r:id="rId3"/>
    <sheet name="E2 (3)" sheetId="5" r:id="rId4"/>
    <sheet name="E31 (4)" sheetId="8" r:id="rId5"/>
    <sheet name="E32 (3)" sheetId="4" r:id="rId6"/>
    <sheet name="E33 (2)" sheetId="1" r:id="rId7"/>
    <sheet name="Récap CCF BAC PRO MELEC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9" l="1"/>
  <c r="D20" i="9"/>
  <c r="D18" i="9"/>
  <c r="C8" i="10"/>
  <c r="C7" i="10"/>
  <c r="H59" i="4"/>
  <c r="D8" i="10"/>
  <c r="D17" i="10"/>
  <c r="D16" i="10"/>
  <c r="D15" i="10"/>
  <c r="D14" i="10"/>
  <c r="D12" i="10"/>
  <c r="D11" i="10"/>
  <c r="D10" i="10"/>
  <c r="D4" i="10"/>
  <c r="D3" i="10"/>
  <c r="H14" i="1"/>
  <c r="G14" i="1"/>
  <c r="F14" i="1"/>
  <c r="E14" i="1"/>
  <c r="D10" i="9" l="1"/>
  <c r="D8" i="9"/>
  <c r="E6" i="9"/>
  <c r="D6" i="9"/>
  <c r="D4" i="9"/>
  <c r="J34" i="8" l="1"/>
  <c r="K34" i="8"/>
  <c r="H14" i="4" l="1"/>
  <c r="H14" i="8"/>
  <c r="G14" i="4"/>
  <c r="G14" i="8"/>
  <c r="F14" i="4"/>
  <c r="F14" i="8"/>
  <c r="E14" i="4"/>
  <c r="E14" i="8"/>
  <c r="H14" i="5"/>
  <c r="G14" i="5"/>
  <c r="F14" i="5"/>
  <c r="E14" i="5"/>
  <c r="K28" i="1"/>
  <c r="K18" i="1"/>
  <c r="E5" i="1"/>
  <c r="E5" i="4"/>
  <c r="E5" i="8"/>
  <c r="E5" i="5"/>
  <c r="K47" i="4"/>
  <c r="K38" i="4"/>
  <c r="K29" i="4"/>
  <c r="K18" i="4"/>
  <c r="K49" i="8"/>
  <c r="K18" i="8"/>
  <c r="K48" i="5"/>
  <c r="K39" i="5"/>
  <c r="K31" i="5"/>
  <c r="K18" i="5"/>
  <c r="G49" i="5" l="1"/>
  <c r="J48" i="5" s="1"/>
  <c r="F49" i="5"/>
  <c r="G40" i="5"/>
  <c r="J39" i="5" s="1"/>
  <c r="F40" i="5"/>
  <c r="G32" i="5"/>
  <c r="J31" i="5" s="1"/>
  <c r="F32" i="5"/>
  <c r="G19" i="5"/>
  <c r="F19" i="5"/>
  <c r="J18" i="5" s="1"/>
  <c r="E11" i="5"/>
  <c r="E9" i="5"/>
  <c r="G7" i="5"/>
  <c r="E7" i="5"/>
  <c r="G50" i="8"/>
  <c r="J49" i="8" s="1"/>
  <c r="F50" i="8"/>
  <c r="G35" i="8"/>
  <c r="F35" i="8"/>
  <c r="G19" i="8"/>
  <c r="J18" i="8" s="1"/>
  <c r="F19" i="8"/>
  <c r="E11" i="8"/>
  <c r="E9" i="8"/>
  <c r="G7" i="8"/>
  <c r="E7" i="8"/>
  <c r="G48" i="4"/>
  <c r="J47" i="4" s="1"/>
  <c r="F48" i="4"/>
  <c r="G39" i="4"/>
  <c r="J38" i="4" s="1"/>
  <c r="F39" i="4"/>
  <c r="G30" i="4"/>
  <c r="J29" i="4" s="1"/>
  <c r="F30" i="4"/>
  <c r="G19" i="4"/>
  <c r="F19" i="4"/>
  <c r="J18" i="4"/>
  <c r="E11" i="4"/>
  <c r="E9" i="4"/>
  <c r="G7" i="4"/>
  <c r="E7" i="4"/>
  <c r="E9" i="1"/>
  <c r="E11" i="1"/>
  <c r="G7" i="1"/>
  <c r="E7" i="1"/>
  <c r="F29" i="1"/>
  <c r="G29" i="1"/>
  <c r="G19" i="1"/>
  <c r="F19" i="1"/>
  <c r="H56" i="5" l="1"/>
  <c r="D16" i="9" s="1"/>
  <c r="H61" i="8"/>
  <c r="D7" i="10" s="1"/>
  <c r="J28" i="1"/>
  <c r="J18" i="1"/>
  <c r="C5" i="10" l="1"/>
  <c r="D5" i="10" s="1"/>
  <c r="H39" i="1"/>
  <c r="C9" i="10" s="1"/>
  <c r="D9" i="10" s="1"/>
  <c r="D6" i="10" s="1"/>
  <c r="D19" i="10" l="1"/>
  <c r="D20" i="10" s="1"/>
  <c r="D22" i="10" s="1"/>
</calcChain>
</file>

<file path=xl/sharedStrings.xml><?xml version="1.0" encoding="utf-8"?>
<sst xmlns="http://schemas.openxmlformats.org/spreadsheetml/2006/main" count="273" uniqueCount="203">
  <si>
    <t>C8 : Diagnostiquer  un dysfonctionnement</t>
  </si>
  <si>
    <t>C9 : Remplacer un matériel électrique</t>
  </si>
  <si>
    <t>N1</t>
  </si>
  <si>
    <t>N2</t>
  </si>
  <si>
    <t>N3</t>
  </si>
  <si>
    <t>N4</t>
  </si>
  <si>
    <t>Compétence non acquise</t>
  </si>
  <si>
    <t>1/3</t>
  </si>
  <si>
    <t>2/3</t>
  </si>
  <si>
    <t>3/3</t>
  </si>
  <si>
    <t>Bac Pro MELEC - E33 - Dépannage d'une installation</t>
  </si>
  <si>
    <t>14 / 20</t>
  </si>
  <si>
    <t>6/20</t>
  </si>
  <si>
    <t>Bac Pro MELEC - E31 - Réalisation d'une installation</t>
  </si>
  <si>
    <t>C2 : Organiser l’opération dans son contexte</t>
  </si>
  <si>
    <t>C4 : Réaliser une installation de manière éco-responsable</t>
  </si>
  <si>
    <t>coefficient 2</t>
  </si>
  <si>
    <t>Année scolaire</t>
  </si>
  <si>
    <t>identité du candidat</t>
  </si>
  <si>
    <t>Prénom</t>
  </si>
  <si>
    <t>Nom</t>
  </si>
  <si>
    <t>établissement</t>
  </si>
  <si>
    <t>n° candidat</t>
  </si>
  <si>
    <t>N° candidat</t>
  </si>
  <si>
    <t>Note proposée au jury de délibération</t>
  </si>
  <si>
    <t>NOTE calculée</t>
  </si>
  <si>
    <t>Bac Pro MELEC - E32 - Livraison d'une installation</t>
  </si>
  <si>
    <t>C5 : Contrôler les grandeurs caractéristiques de l’installation</t>
  </si>
  <si>
    <t>C6 : Régler, paramétrer les matériels de l’installation</t>
  </si>
  <si>
    <t>C7 : Valider le fonctionnement de l’installation</t>
  </si>
  <si>
    <t>C13 : Communiquer avec le client/usager sur l’opération</t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</si>
  <si>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Les informations relatives au dysfonctionnement sont analysées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</si>
  <si>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de l’installation est analysé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</si>
  <si>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 diagnostic est posé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</si>
  <si>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diagnostic est pertinent et complet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</si>
  <si>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Les règles de santé et de sécurité au travail sont respectées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</si>
  <si>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identifié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</si>
  <si>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correctement déposé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</si>
  <si>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choisi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</si>
  <si>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installé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</si>
  <si>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est vérifié après rétablissement des énergies</t>
    </r>
  </si>
  <si>
    <t>C12 : Communiquer entre professionnels sur l’opération</t>
  </si>
  <si>
    <t>Bac Pro MELEC - E2 - Préparation d'une opération</t>
  </si>
  <si>
    <t>coefficient 3</t>
  </si>
  <si>
    <t>coefficient 4</t>
  </si>
  <si>
    <t>C1 : Analyser les conditions de l’opération et son contexte</t>
  </si>
  <si>
    <t>C3 : Définir une installation à l’aide de solutions préétablies</t>
  </si>
  <si>
    <t>C10 : Exploiter les outils numériques dans le contexte professionnel</t>
  </si>
  <si>
    <t>4/20</t>
  </si>
  <si>
    <t>06/20</t>
  </si>
  <si>
    <t>C11 : Compléter les documents liés aux opérations</t>
  </si>
  <si>
    <t>5/20</t>
  </si>
  <si>
    <t>6 / 20</t>
  </si>
  <si>
    <t>10/20</t>
  </si>
  <si>
    <t>• Les contrôles (visuels, caractéristiques …) sont réalisés</t>
  </si>
  <si>
    <t>• Les mesures (électriques, dimensionnelles, …) sont réalisées</t>
  </si>
  <si>
    <t>• Les mesures liées à l’efficacité énergétique sont réalisées</t>
  </si>
  <si>
    <t xml:space="preserve">• Les essais adaptés sont réalisés </t>
  </si>
  <si>
    <t xml:space="preserve">• Les grandeurs contrôlées sont correctement interprétées au regard des prescriptions </t>
  </si>
  <si>
    <t>• Les règles de santé et de sécurité au travail sont respectées</t>
  </si>
  <si>
    <t>• Les réglages sont réalisés conformément aux prescriptions</t>
  </si>
  <si>
    <t>• Les réglages prennent en compte l’efficacité énergétique</t>
  </si>
  <si>
    <t>• Les paramétrages guidés sont réalisés conformément aux prescriptions</t>
  </si>
  <si>
    <t>• L’installation est mise en fonctionnement conformément aux prescriptions</t>
  </si>
  <si>
    <t>• Le fonctionnement est conforme aux spécifications du cahier des charges (y compris celles liées à l’efficacité énergétique)</t>
  </si>
  <si>
    <t>• Les opérations nécessaires à la levée de réserves sont faites</t>
  </si>
  <si>
    <t>• Les besoins du client sont collectés</t>
  </si>
  <si>
    <t>• Les contraintes techniques d’utilisation et de performances énergétiques de l’installation sont expliquées</t>
  </si>
  <si>
    <t>• Les usages et le fonctionnement de l’installation sont maîtrisés par le client/l’usager</t>
  </si>
  <si>
    <t>• Les choix technologiques et économiques sont expliqués</t>
  </si>
  <si>
    <t xml:space="preserve">• L’état d’avancement de l’opération et ses contraintes sont expliqués </t>
  </si>
  <si>
    <t>• Les prestations complémentaires sont expliquées</t>
  </si>
  <si>
    <t>• La satisfaction client est collectée</t>
  </si>
  <si>
    <t>• Après inventaire, les matériels, équipements et outillages manquants sont listés</t>
  </si>
  <si>
    <t>• Le bon d’approvisionnement ou bon de commande est complété</t>
  </si>
  <si>
    <t>• Les tâches sont réparties en fonction des habilitations et des certifications des électriciens affectés</t>
  </si>
  <si>
    <t>• La répartition des tâches prend en compte l’avancement des autres intervenants</t>
  </si>
  <si>
    <t xml:space="preserve">• Les activités sont organisées de manière chronologique </t>
  </si>
  <si>
    <t xml:space="preserve">• Les contraintes propres au poste de travail y compris environnementales sont prises en compte  </t>
  </si>
  <si>
    <t>• Les activités sont (ré)organisées en fonction des aléas (techniques, organisationnels, …)</t>
  </si>
  <si>
    <t>• Le poste de travail est organisé avec ergonomie</t>
  </si>
  <si>
    <t>• Le poste de travail est approvisionné en matériels, équipements et outillages</t>
  </si>
  <si>
    <t xml:space="preserve">• Le lieu d’activité est restitué quotidiennement  propre et en ordre  </t>
  </si>
  <si>
    <t>• Les matériels sont posés conformément aux prescriptions et règles de l’art</t>
  </si>
  <si>
    <t>• Le façonnage est réalisé conformément aux prescriptions et règles de l’art</t>
  </si>
  <si>
    <t>• Les câblages et les raccordements sont réalisés conformément aux prescriptions et règles de l’art</t>
  </si>
  <si>
    <t xml:space="preserve">• Les adaptations techniques nécessaires sont réalisées </t>
  </si>
  <si>
    <t>• Les réalisations respectent les contraintes liées à l’efficacité énergétique</t>
  </si>
  <si>
    <t>• Les autocontrôles sont réalisés et les fiches d’autocontrôles sont complétées</t>
  </si>
  <si>
    <t xml:space="preserve">• Les déchets sont triés et évacués de manière sélective </t>
  </si>
  <si>
    <t>• Le consommable est utilisé sans gaspillage</t>
  </si>
  <si>
    <t>• Les procédures de respect de l’environnement des lieux et des biens sont appliquées</t>
  </si>
  <si>
    <t>• Les informations nécessaires à la communication (les contraintes des autres intervenants, les aléas rencontrés, les consignes de la hiérarchie, la préparation de la réunion de chantier …) sont identifiées</t>
  </si>
  <si>
    <t>• Les contraintes techniques sont expliquées</t>
  </si>
  <si>
    <t>• Les choix technologiques sont argumentés</t>
  </si>
  <si>
    <t>• Les choix économiques sont expliqués</t>
  </si>
  <si>
    <t xml:space="preserve">• Les contraintes techniques liées à la performance énergétique de l’installation sont expliquées </t>
  </si>
  <si>
    <t>• L’état d’avancement de l’opération est justifié</t>
  </si>
  <si>
    <t>• Les difficultés sont remontées à la hiérarchie</t>
  </si>
  <si>
    <t xml:space="preserve">• Les informations nécessaires sont recueillies </t>
  </si>
  <si>
    <t xml:space="preserve">• Les contraintes techniques et d’exécution sont repérées </t>
  </si>
  <si>
    <t>• Les contraintes liées à l’efficacité énergétique sont repérées</t>
  </si>
  <si>
    <t>• Les risques professionnels sont évalués</t>
  </si>
  <si>
    <t>• Les mesures de prévention de santé et sécurité au travail sont proposées</t>
  </si>
  <si>
    <t xml:space="preserve">• Les contraintes environnementales sont recensées </t>
  </si>
  <si>
    <t>• Les interactions avec les autres intervenants sont repérées</t>
  </si>
  <si>
    <t>• Les habilitations et certifications nécessaires à l’opération sont identifiées</t>
  </si>
  <si>
    <t xml:space="preserve">• Le dossier technique des opérations est constitué et complet </t>
  </si>
  <si>
    <t xml:space="preserve">• La solution technique proposée répond au besoin du client et elle est pertinente </t>
  </si>
  <si>
    <t xml:space="preserve">• La solution technique proposée intègre les enjeux d’efficacité énergétique </t>
  </si>
  <si>
    <t xml:space="preserve">• Les applications numériques (logiciels* de représentation graphique, de dimensionnement, de chiffrage, …) sont exploitées avec pertinence </t>
  </si>
  <si>
    <t xml:space="preserve">• La recherche d’information est faite avec pertinence </t>
  </si>
  <si>
    <t xml:space="preserve">• Les moyens et outils de communication numériques sont exploités avec pertinence </t>
  </si>
  <si>
    <t>• Les moyens et outils de communication sont exploités de manière éthique et responsable</t>
  </si>
  <si>
    <t>• Les documents à compléter sont identifiés</t>
  </si>
  <si>
    <t>• Les informations nécessaires sont identifiées</t>
  </si>
  <si>
    <t>• Les documents sont complétés ou modifiés correctement</t>
  </si>
  <si>
    <t>Consignes</t>
  </si>
  <si>
    <t>Paramètres</t>
  </si>
  <si>
    <t>Dans chaque onglet :</t>
  </si>
  <si>
    <t>Bac Pro MELEC</t>
  </si>
  <si>
    <t>Utilisation</t>
  </si>
  <si>
    <t>Conformément au référentiel :</t>
  </si>
  <si>
    <t xml:space="preserve"> professionnel juge que le candidat est prêt, elle réalise</t>
  </si>
  <si>
    <t xml:space="preserve"> le dernier bilan intermédiaire réalisé. </t>
  </si>
  <si>
    <t xml:space="preserve"> Le bilan terminal de compétences permet un </t>
  </si>
  <si>
    <t xml:space="preserve"> positionnement final et une proposition de note pour les</t>
  </si>
  <si>
    <t xml:space="preserve"> candidats évalués en mode CCF. "</t>
  </si>
  <si>
    <t xml:space="preserve"> "Quand l'équipe pédagogique de l'enseignement</t>
  </si>
  <si>
    <r>
      <t xml:space="preserve"> </t>
    </r>
    <r>
      <rPr>
        <i/>
        <sz val="10"/>
        <color theme="1"/>
        <rFont val="Calibri"/>
        <family val="2"/>
        <scheme val="minor"/>
      </rPr>
      <t>un bilan terminal de compétence qui prend appui sur</t>
    </r>
  </si>
  <si>
    <t xml:space="preserve"> certificative dans les onglets de ce document.</t>
  </si>
  <si>
    <t xml:space="preserve"> Le positionnement terminal du niveau de maitrise</t>
  </si>
  <si>
    <t xml:space="preserve"> des compétences est saisi pour chaque unité </t>
  </si>
  <si>
    <t xml:space="preserve"> Une proposition de note certificative est ensuite </t>
  </si>
  <si>
    <t>Remplir les zones bleues dans la zone "Paramètres" ci-dessus</t>
  </si>
  <si>
    <t xml:space="preserve">      (un niveau parmis quatre)</t>
  </si>
  <si>
    <t xml:space="preserve">    - les critères d'évaluation sont indiqués " pour mémoire " uniquement</t>
  </si>
  <si>
    <t xml:space="preserve"> /20</t>
  </si>
  <si>
    <t>…</t>
  </si>
  <si>
    <t>session</t>
  </si>
  <si>
    <t xml:space="preserve"> saisie pour chaque unité certificative.</t>
  </si>
  <si>
    <t>Compétence partiellement aquise</t>
  </si>
  <si>
    <t>Compétence totalement acquise et transférable</t>
  </si>
  <si>
    <t>Compétence en cours d'acquisition non stabilisée</t>
  </si>
  <si>
    <t>travail confié.</t>
  </si>
  <si>
    <t>Niveau d'acquisition complet : le candidat sait s'adapter et transférer la compétence</t>
  </si>
  <si>
    <t xml:space="preserve"> dans toutes les situations sans aide.</t>
  </si>
  <si>
    <t xml:space="preserve">Niveau d'acquisition très insuffisant : le candidat ne peut travailler sans être </t>
  </si>
  <si>
    <t xml:space="preserve"> très souvent accompagné.</t>
  </si>
  <si>
    <t xml:space="preserve">Niveau d'acquisition incomplet : le transfert de la compétence  n'est pas total dans </t>
  </si>
  <si>
    <t>chaque situation de travail proposée, une aide est parfois requise.</t>
  </si>
  <si>
    <t>Poids relatif du niveau de maîtrise</t>
  </si>
  <si>
    <t>d'une compétence</t>
  </si>
  <si>
    <t>Niveau d'acquisition fragile qui nécessite un accompagnement pour effectuer le</t>
  </si>
  <si>
    <t>Positionner le niveau de maîtrise de C1 sur 1 des 4 niveaux</t>
  </si>
  <si>
    <t>Positionner le niveau de maîtrise de C3 sur 1 des 4 niveaux</t>
  </si>
  <si>
    <t>Positionner le niveau de maîtrise de C10 sur 1 des 4 niveaux</t>
  </si>
  <si>
    <t>Positionner le niveau de maîtrise de C11 sur 1 des 4 niveaux</t>
  </si>
  <si>
    <t>Positionner le niveau de maîtrise de C2 sur 1 des 4 niveaux</t>
  </si>
  <si>
    <t>Positionner le niveau de maîtrise de C4 sur 1 des 4 niveaux</t>
  </si>
  <si>
    <t>Positionner le niveau de maîtrise de C12 sur 1 des 4 niveaux</t>
  </si>
  <si>
    <t>Positionner le niveau de maîtrise de C5 sur 1 des 4 niveaux</t>
  </si>
  <si>
    <t>Positionner le niveau de maîtrise de C6 sur 1 des 4 niveaux</t>
  </si>
  <si>
    <t>Positionner le niveau de maîtrise de C7 sur 1 des 4 niveaux</t>
  </si>
  <si>
    <t>Positionner le niveau de maîtrise de C13 sur 1 des 4 niveaux</t>
  </si>
  <si>
    <t>Positionner le niveau de maîtrise de C8 sur 1 des 4 niveaux</t>
  </si>
  <si>
    <t>Positionner le niveau de maîtrise de C9 sur 1 des 4 niveaux</t>
  </si>
  <si>
    <t>/20</t>
  </si>
  <si>
    <t>NOTE proposée CCF E2</t>
  </si>
  <si>
    <t>NOTE proposée CCF E31</t>
  </si>
  <si>
    <t>NOTE proposée CCF E32</t>
  </si>
  <si>
    <t>NOTE proposée CCF E33</t>
  </si>
  <si>
    <t xml:space="preserve">Bac Pro MELEC - Propositions de notes de CCF </t>
  </si>
  <si>
    <t>Grille de notation des CCF E2 - E31 - E32 - E33</t>
  </si>
  <si>
    <t>version 1.1 - juin 2023</t>
  </si>
  <si>
    <t>Lycee queneau (Yvetot)</t>
  </si>
  <si>
    <t>Les resultats obtenus avec ce simulateur ne sont que purement indicatifs et ne présage en rien la note d'examen definitive.</t>
  </si>
  <si>
    <t>EPREUVES</t>
  </si>
  <si>
    <t>coefficient</t>
  </si>
  <si>
    <t>note obtenue</t>
  </si>
  <si>
    <t>points</t>
  </si>
  <si>
    <t>E1 : Épreuve scientifique et technique</t>
  </si>
  <si>
    <t>E2 : Préparation d'une opération</t>
  </si>
  <si>
    <t>E3 : Épreuve prenant en compte la formation en milieu professionnel</t>
  </si>
  <si>
    <t>Sous-épreuve E31 réalisation d'une installation</t>
  </si>
  <si>
    <t>Sous-épreuve E32 livraison d'une installation</t>
  </si>
  <si>
    <t>Sous-épreuve E33 dépannage d'une installation</t>
  </si>
  <si>
    <t>Sous-épreuve E34 Économie-gestion</t>
  </si>
  <si>
    <t>Sous-épreuve E35 Prévention, santé, environnement</t>
  </si>
  <si>
    <t>E4 : Épreuve de langue vivante</t>
  </si>
  <si>
    <t>E5 : Épreuve de français, histoire géographie, enseignement moral et civique</t>
  </si>
  <si>
    <t>Sous épreuve E51 Français</t>
  </si>
  <si>
    <t>Sous épreuve E52 Histoire, géographie et enseignement moral et civique</t>
  </si>
  <si>
    <t>E6 : Épreuve d'arts appliqués et cultures artistique</t>
  </si>
  <si>
    <t>E7 : Épreuve d'éducation physique et sportive</t>
  </si>
  <si>
    <t>TOTAL</t>
  </si>
  <si>
    <t>MOYENNE</t>
  </si>
  <si>
    <t>DECISION DU JURY</t>
  </si>
  <si>
    <r>
      <t>Sous-épreuve E11 :</t>
    </r>
    <r>
      <rPr>
        <sz val="11"/>
        <color theme="1"/>
        <rFont val="Calibri"/>
        <family val="2"/>
        <scheme val="minor"/>
      </rPr>
      <t xml:space="preserve"> mathématiques</t>
    </r>
  </si>
  <si>
    <r>
      <t xml:space="preserve">Sous-épreuve E12 : </t>
    </r>
    <r>
      <rPr>
        <sz val="11"/>
        <color theme="1"/>
        <rFont val="Calibri"/>
        <family val="2"/>
        <scheme val="minor"/>
      </rPr>
      <t>sciences physiques et chimiques</t>
    </r>
  </si>
  <si>
    <t>x</t>
  </si>
  <si>
    <t>&gt; renseigner les notes sur l'onglet simulteur</t>
  </si>
  <si>
    <t xml:space="preserve">    &gt; renseigner le niveau de maîtrise de chaque compétence par un  "X"  pour E2, E31,E32,E33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</si>
</sst>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2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4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4" xfId="0" applyFont="1" applyBorder="1"/>
    <xf numFmtId="0" fontId="10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" fontId="14" fillId="5" borderId="9" xfId="0" quotePrefix="1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quotePrefix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49" fontId="0" fillId="0" borderId="14" xfId="0" applyNumberFormat="1" applyBorder="1"/>
    <xf numFmtId="0" fontId="0" fillId="0" borderId="15" xfId="0" applyBorder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21" xfId="0" applyBorder="1"/>
    <xf numFmtId="0" fontId="0" fillId="0" borderId="6" xfId="0" applyBorder="1"/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0" xfId="0" quotePrefix="1"/>
    <xf numFmtId="9" fontId="1" fillId="5" borderId="2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9" fontId="6" fillId="5" borderId="11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17" fontId="10" fillId="5" borderId="0" xfId="0" quotePrefix="1" applyNumberFormat="1" applyFont="1" applyFill="1" applyAlignment="1">
      <alignment horizontal="center" vertical="center" wrapText="1"/>
    </xf>
    <xf numFmtId="9" fontId="1" fillId="5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3" xfId="0" quotePrefix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2" xfId="0" applyBorder="1" applyAlignment="1">
      <alignment wrapText="1"/>
    </xf>
    <xf numFmtId="49" fontId="0" fillId="3" borderId="0" xfId="0" applyNumberFormat="1" applyFill="1" applyProtection="1">
      <protection locked="0"/>
    </xf>
    <xf numFmtId="0" fontId="1" fillId="4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9" fontId="1" fillId="4" borderId="0" xfId="0" applyNumberFormat="1" applyFont="1" applyFill="1" applyAlignment="1">
      <alignment horizontal="center"/>
    </xf>
    <xf numFmtId="9" fontId="1" fillId="4" borderId="0" xfId="0" quotePrefix="1" applyNumberFormat="1" applyFont="1" applyFill="1" applyAlignment="1">
      <alignment horizontal="center" vertical="center"/>
    </xf>
    <xf numFmtId="9" fontId="1" fillId="4" borderId="0" xfId="0" quotePrefix="1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0" fillId="0" borderId="22" xfId="0" applyBorder="1"/>
    <xf numFmtId="0" fontId="3" fillId="2" borderId="22" xfId="0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64" fontId="20" fillId="0" borderId="0" xfId="0" applyNumberFormat="1" applyFont="1"/>
    <xf numFmtId="164" fontId="20" fillId="0" borderId="0" xfId="0" applyNumberFormat="1" applyFont="1" applyAlignment="1">
      <alignment horizontal="left" vertical="center"/>
    </xf>
    <xf numFmtId="164" fontId="20" fillId="0" borderId="0" xfId="0" applyNumberFormat="1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wrapText="1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7" fillId="5" borderId="0" xfId="0" applyFont="1" applyFill="1" applyAlignment="1">
      <alignment horizontal="right" vertical="center"/>
    </xf>
    <xf numFmtId="0" fontId="7" fillId="5" borderId="0" xfId="0" applyFont="1" applyFill="1"/>
    <xf numFmtId="49" fontId="4" fillId="5" borderId="0" xfId="0" applyNumberFormat="1" applyFont="1" applyFill="1"/>
    <xf numFmtId="0" fontId="0" fillId="5" borderId="0" xfId="0" applyFill="1"/>
    <xf numFmtId="49" fontId="7" fillId="5" borderId="0" xfId="0" applyNumberFormat="1" applyFont="1" applyFill="1"/>
    <xf numFmtId="49" fontId="7" fillId="0" borderId="0" xfId="0" applyNumberFormat="1" applyFont="1" applyAlignment="1">
      <alignment horizontal="center"/>
    </xf>
    <xf numFmtId="0" fontId="4" fillId="2" borderId="11" xfId="0" applyFont="1" applyFill="1" applyBorder="1" applyAlignment="1">
      <alignment horizontal="right"/>
    </xf>
    <xf numFmtId="0" fontId="4" fillId="2" borderId="0" xfId="0" applyFont="1" applyFill="1"/>
    <xf numFmtId="0" fontId="4" fillId="0" borderId="0" xfId="0" quotePrefix="1" applyFont="1"/>
    <xf numFmtId="0" fontId="4" fillId="0" borderId="11" xfId="0" applyFont="1" applyBorder="1" applyAlignment="1">
      <alignment horizontal="right"/>
    </xf>
    <xf numFmtId="0" fontId="4" fillId="0" borderId="0" xfId="0" applyFont="1"/>
    <xf numFmtId="0" fontId="4" fillId="3" borderId="11" xfId="0" applyFont="1" applyFill="1" applyBorder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5" borderId="11" xfId="0" applyFont="1" applyFill="1" applyBorder="1" applyAlignment="1">
      <alignment horizontal="right"/>
    </xf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11" borderId="11" xfId="0" applyFont="1" applyFill="1" applyBorder="1" applyAlignment="1">
      <alignment horizontal="right"/>
    </xf>
    <xf numFmtId="0" fontId="4" fillId="11" borderId="0" xfId="0" applyFont="1" applyFill="1"/>
    <xf numFmtId="0" fontId="4" fillId="11" borderId="0" xfId="0" applyFont="1" applyFill="1" applyAlignment="1">
      <alignment horizontal="center" vertical="center"/>
    </xf>
    <xf numFmtId="49" fontId="7" fillId="0" borderId="0" xfId="0" applyNumberFormat="1" applyFont="1"/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0" fontId="1" fillId="0" borderId="19" xfId="0" applyFont="1" applyBorder="1" applyAlignment="1">
      <alignment horizontal="left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1" fillId="0" borderId="29" xfId="0" applyFont="1" applyBorder="1"/>
    <xf numFmtId="0" fontId="18" fillId="0" borderId="31" xfId="0" applyFont="1" applyBorder="1" applyAlignment="1" applyProtection="1">
      <alignment horizontal="center" vertical="center"/>
      <protection hidden="1"/>
    </xf>
    <xf numFmtId="0" fontId="0" fillId="0" borderId="29" xfId="0" applyBorder="1"/>
    <xf numFmtId="2" fontId="25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9" fillId="0" borderId="14" xfId="0" quotePrefix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3" fillId="0" borderId="20" xfId="0" applyFont="1" applyBorder="1" applyAlignment="1" applyProtection="1">
      <alignment horizontal="left" wrapText="1"/>
      <protection locked="0"/>
    </xf>
    <xf numFmtId="0" fontId="23" fillId="0" borderId="16" xfId="0" applyFont="1" applyBorder="1" applyAlignment="1" applyProtection="1">
      <alignment horizontal="left" wrapText="1"/>
      <protection locked="0"/>
    </xf>
    <xf numFmtId="0" fontId="23" fillId="0" borderId="22" xfId="0" applyFont="1" applyBorder="1" applyAlignment="1" applyProtection="1">
      <alignment horizontal="left" wrapText="1"/>
      <protection locked="0"/>
    </xf>
    <xf numFmtId="0" fontId="23" fillId="0" borderId="19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7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164" fontId="20" fillId="0" borderId="0" xfId="0" applyNumberFormat="1" applyFont="1"/>
    <xf numFmtId="49" fontId="4" fillId="5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5"/>
  <sheetViews>
    <sheetView topLeftCell="A9" workbookViewId="0">
      <selection activeCell="E9" sqref="E9"/>
    </sheetView>
  </sheetViews>
  <sheetFormatPr baseColWidth="10" defaultRowHeight="15" x14ac:dyDescent="0.25"/>
  <cols>
    <col min="2" max="2" width="3.7109375" customWidth="1"/>
    <col min="3" max="3" width="14.7109375" customWidth="1"/>
    <col min="4" max="4" width="2.85546875" customWidth="1"/>
    <col min="5" max="5" width="25.5703125" style="28" customWidth="1"/>
    <col min="6" max="6" width="4.85546875" customWidth="1"/>
  </cols>
  <sheetData>
    <row r="2" spans="2:11" ht="15.75" thickBot="1" x14ac:dyDescent="0.3"/>
    <row r="3" spans="2:11" ht="15" customHeight="1" x14ac:dyDescent="0.3">
      <c r="B3" s="172" t="s">
        <v>120</v>
      </c>
      <c r="C3" s="173"/>
      <c r="D3" s="173"/>
      <c r="E3" s="173"/>
      <c r="F3" s="173"/>
      <c r="G3" s="173"/>
      <c r="H3" s="173"/>
      <c r="I3" s="173"/>
      <c r="J3" s="173"/>
      <c r="K3" s="174"/>
    </row>
    <row r="4" spans="2:11" x14ac:dyDescent="0.25">
      <c r="B4" s="175"/>
      <c r="C4" s="176"/>
      <c r="D4" s="176"/>
      <c r="E4" s="176"/>
      <c r="F4" s="176"/>
      <c r="G4" s="176"/>
      <c r="H4" s="176"/>
      <c r="I4" s="176"/>
      <c r="J4" s="176"/>
      <c r="K4" s="177"/>
    </row>
    <row r="5" spans="2:11" ht="15" customHeight="1" thickBot="1" x14ac:dyDescent="0.3">
      <c r="B5" s="178" t="s">
        <v>173</v>
      </c>
      <c r="C5" s="179"/>
      <c r="D5" s="179"/>
      <c r="E5" s="179"/>
      <c r="F5" s="179"/>
      <c r="G5" s="179"/>
      <c r="H5" s="179"/>
      <c r="I5" s="179"/>
      <c r="J5" s="179"/>
      <c r="K5" s="180"/>
    </row>
    <row r="6" spans="2:11" ht="15.75" thickBot="1" x14ac:dyDescent="0.3">
      <c r="H6" s="16"/>
      <c r="I6" s="16"/>
      <c r="J6" s="16"/>
      <c r="K6" s="16"/>
    </row>
    <row r="7" spans="2:11" ht="15.75" x14ac:dyDescent="0.25">
      <c r="B7" s="184" t="s">
        <v>118</v>
      </c>
      <c r="C7" s="185"/>
      <c r="D7" s="185"/>
      <c r="E7" s="185"/>
      <c r="F7" s="186"/>
      <c r="H7" s="181" t="s">
        <v>121</v>
      </c>
      <c r="I7" s="182"/>
      <c r="J7" s="182"/>
      <c r="K7" s="183"/>
    </row>
    <row r="8" spans="2:11" x14ac:dyDescent="0.25">
      <c r="B8" s="31"/>
      <c r="F8" s="32"/>
      <c r="H8" s="31"/>
      <c r="K8" s="32"/>
    </row>
    <row r="9" spans="2:11" x14ac:dyDescent="0.25">
      <c r="B9" s="31"/>
      <c r="C9" s="16" t="s">
        <v>17</v>
      </c>
      <c r="E9" s="77"/>
      <c r="F9" s="32"/>
      <c r="H9" s="31" t="s">
        <v>122</v>
      </c>
      <c r="K9" s="32"/>
    </row>
    <row r="10" spans="2:11" x14ac:dyDescent="0.25">
      <c r="B10" s="31"/>
      <c r="C10" s="16"/>
      <c r="F10" s="32"/>
      <c r="H10" s="187" t="s">
        <v>128</v>
      </c>
      <c r="I10" s="188"/>
      <c r="J10" s="188"/>
      <c r="K10" s="189"/>
    </row>
    <row r="11" spans="2:11" x14ac:dyDescent="0.25">
      <c r="B11" s="31"/>
      <c r="C11" s="16" t="s">
        <v>139</v>
      </c>
      <c r="E11" s="77"/>
      <c r="F11" s="32"/>
      <c r="H11" s="187" t="s">
        <v>123</v>
      </c>
      <c r="I11" s="190"/>
      <c r="J11" s="190"/>
      <c r="K11" s="191"/>
    </row>
    <row r="12" spans="2:11" x14ac:dyDescent="0.25">
      <c r="B12" s="31"/>
      <c r="C12" s="16"/>
      <c r="F12" s="32"/>
      <c r="H12" s="192" t="s">
        <v>129</v>
      </c>
      <c r="I12" s="190"/>
      <c r="J12" s="190"/>
      <c r="K12" s="191"/>
    </row>
    <row r="13" spans="2:11" x14ac:dyDescent="0.25">
      <c r="B13" s="31"/>
      <c r="C13" s="16" t="s">
        <v>19</v>
      </c>
      <c r="E13" s="77"/>
      <c r="F13" s="32"/>
      <c r="H13" s="187" t="s">
        <v>124</v>
      </c>
      <c r="I13" s="188"/>
      <c r="J13" s="188"/>
      <c r="K13" s="189"/>
    </row>
    <row r="14" spans="2:11" x14ac:dyDescent="0.25">
      <c r="B14" s="31"/>
      <c r="C14" s="16"/>
      <c r="F14" s="32"/>
      <c r="H14" s="187" t="s">
        <v>125</v>
      </c>
      <c r="I14" s="188"/>
      <c r="J14" s="188"/>
      <c r="K14" s="189"/>
    </row>
    <row r="15" spans="2:11" x14ac:dyDescent="0.25">
      <c r="B15" s="31"/>
      <c r="C15" s="16" t="s">
        <v>20</v>
      </c>
      <c r="E15" s="77"/>
      <c r="F15" s="32"/>
      <c r="H15" s="187" t="s">
        <v>126</v>
      </c>
      <c r="I15" s="188"/>
      <c r="J15" s="188"/>
      <c r="K15" s="189"/>
    </row>
    <row r="16" spans="2:11" x14ac:dyDescent="0.25">
      <c r="B16" s="31"/>
      <c r="C16" s="16"/>
      <c r="F16" s="32"/>
      <c r="H16" s="187" t="s">
        <v>127</v>
      </c>
      <c r="I16" s="188"/>
      <c r="J16" s="188"/>
      <c r="K16" s="189"/>
    </row>
    <row r="17" spans="2:11" x14ac:dyDescent="0.25">
      <c r="B17" s="31"/>
      <c r="C17" s="16" t="s">
        <v>23</v>
      </c>
      <c r="E17" s="77"/>
      <c r="F17" s="32"/>
      <c r="H17" s="162" t="s">
        <v>131</v>
      </c>
      <c r="I17" s="163"/>
      <c r="J17" s="163"/>
      <c r="K17" s="164"/>
    </row>
    <row r="18" spans="2:11" x14ac:dyDescent="0.25">
      <c r="B18" s="31"/>
      <c r="C18" s="16"/>
      <c r="F18" s="32"/>
      <c r="H18" s="162" t="s">
        <v>132</v>
      </c>
      <c r="I18" s="163"/>
      <c r="J18" s="163"/>
      <c r="K18" s="164"/>
    </row>
    <row r="19" spans="2:11" x14ac:dyDescent="0.25">
      <c r="B19" s="31"/>
      <c r="C19" s="16" t="s">
        <v>21</v>
      </c>
      <c r="E19" s="77" t="s">
        <v>175</v>
      </c>
      <c r="F19" s="32"/>
      <c r="H19" s="162" t="s">
        <v>130</v>
      </c>
      <c r="I19" s="163"/>
      <c r="J19" s="163"/>
      <c r="K19" s="164"/>
    </row>
    <row r="20" spans="2:11" x14ac:dyDescent="0.25">
      <c r="B20" s="31"/>
      <c r="C20" s="16"/>
      <c r="F20" s="32"/>
      <c r="H20" s="38" t="s">
        <v>133</v>
      </c>
      <c r="I20" s="39"/>
      <c r="J20" s="39"/>
      <c r="K20" s="40"/>
    </row>
    <row r="21" spans="2:11" x14ac:dyDescent="0.25">
      <c r="B21" s="31"/>
      <c r="C21" s="16"/>
      <c r="F21" s="32"/>
      <c r="H21" s="38" t="s">
        <v>140</v>
      </c>
      <c r="I21" s="39"/>
      <c r="J21" s="39"/>
      <c r="K21" s="40"/>
    </row>
    <row r="22" spans="2:11" x14ac:dyDescent="0.25">
      <c r="B22" s="31"/>
      <c r="C22" s="16"/>
      <c r="F22" s="32"/>
      <c r="H22" s="38"/>
      <c r="I22" s="39"/>
      <c r="J22" s="39"/>
      <c r="K22" s="40"/>
    </row>
    <row r="23" spans="2:11" ht="15.75" thickBot="1" x14ac:dyDescent="0.3">
      <c r="B23" s="34"/>
      <c r="C23" s="35"/>
      <c r="D23" s="35"/>
      <c r="E23" s="36"/>
      <c r="F23" s="37"/>
      <c r="H23" s="34"/>
      <c r="I23" s="35"/>
      <c r="J23" s="35"/>
      <c r="K23" s="37"/>
    </row>
    <row r="25" spans="2:11" ht="15.75" thickBot="1" x14ac:dyDescent="0.3"/>
    <row r="26" spans="2:11" x14ac:dyDescent="0.25">
      <c r="B26" s="165" t="s">
        <v>117</v>
      </c>
      <c r="C26" s="166"/>
      <c r="D26" s="166"/>
      <c r="E26" s="166"/>
      <c r="F26" s="166"/>
      <c r="G26" s="166"/>
      <c r="H26" s="166"/>
      <c r="I26" s="166"/>
      <c r="J26" s="166"/>
      <c r="K26" s="167"/>
    </row>
    <row r="27" spans="2:11" x14ac:dyDescent="0.25">
      <c r="B27" s="31"/>
      <c r="C27" s="176"/>
      <c r="D27" s="176"/>
      <c r="E27" s="176"/>
      <c r="F27" s="176"/>
      <c r="G27" s="176"/>
      <c r="H27" s="176"/>
      <c r="I27" s="176"/>
      <c r="J27" s="176"/>
      <c r="K27" s="177"/>
    </row>
    <row r="28" spans="2:11" x14ac:dyDescent="0.25">
      <c r="B28" s="31"/>
      <c r="C28" s="156" t="s">
        <v>134</v>
      </c>
      <c r="D28" s="156"/>
      <c r="E28" s="156"/>
      <c r="F28" s="156"/>
      <c r="G28" s="156"/>
      <c r="H28" s="156"/>
      <c r="I28" s="156"/>
      <c r="J28" s="156"/>
      <c r="K28" s="157"/>
    </row>
    <row r="29" spans="2:11" x14ac:dyDescent="0.25">
      <c r="B29" s="31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2:11" x14ac:dyDescent="0.25">
      <c r="B30" s="31"/>
      <c r="C30" s="156" t="s">
        <v>119</v>
      </c>
      <c r="D30" s="156"/>
      <c r="E30" s="156"/>
      <c r="F30" s="156"/>
      <c r="G30" s="156"/>
      <c r="H30" s="156"/>
      <c r="I30" s="156"/>
      <c r="J30" s="156"/>
      <c r="K30" s="157"/>
    </row>
    <row r="31" spans="2:11" x14ac:dyDescent="0.25">
      <c r="B31" s="31"/>
      <c r="C31" s="176"/>
      <c r="D31" s="176"/>
      <c r="E31" s="176"/>
      <c r="F31" s="176"/>
      <c r="G31" s="176"/>
      <c r="H31" s="176"/>
      <c r="I31" s="176"/>
      <c r="J31" s="176"/>
      <c r="K31" s="177"/>
    </row>
    <row r="32" spans="2:11" x14ac:dyDescent="0.25">
      <c r="B32" s="31"/>
      <c r="C32" s="156" t="s">
        <v>202</v>
      </c>
      <c r="D32" s="156"/>
      <c r="E32" s="156"/>
      <c r="F32" s="156"/>
      <c r="G32" s="156"/>
      <c r="H32" s="156"/>
      <c r="I32" s="156"/>
      <c r="J32" s="156"/>
      <c r="K32" s="157"/>
    </row>
    <row r="33" spans="2:11" x14ac:dyDescent="0.25">
      <c r="B33" s="31"/>
      <c r="C33" s="156" t="s">
        <v>135</v>
      </c>
      <c r="D33" s="156"/>
      <c r="E33" s="156"/>
      <c r="F33" s="156"/>
      <c r="G33" s="156"/>
      <c r="H33" s="156"/>
      <c r="I33" s="156"/>
      <c r="J33" s="156"/>
      <c r="K33" s="157"/>
    </row>
    <row r="34" spans="2:11" x14ac:dyDescent="0.25">
      <c r="B34" s="31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2:11" x14ac:dyDescent="0.25">
      <c r="B35" s="31"/>
      <c r="C35" s="156" t="s">
        <v>136</v>
      </c>
      <c r="D35" s="156"/>
      <c r="E35" s="156"/>
      <c r="F35" s="156"/>
      <c r="G35" s="156"/>
      <c r="H35" s="156"/>
      <c r="I35" s="156"/>
      <c r="J35" s="156"/>
      <c r="K35" s="157"/>
    </row>
    <row r="36" spans="2:11" x14ac:dyDescent="0.25">
      <c r="B36" s="31"/>
      <c r="C36" s="156"/>
      <c r="D36" s="156"/>
      <c r="E36" s="156"/>
      <c r="F36" s="156"/>
      <c r="G36" s="156"/>
      <c r="H36" s="156"/>
      <c r="I36" s="156"/>
      <c r="J36" s="156"/>
      <c r="K36" s="157"/>
    </row>
    <row r="37" spans="2:11" x14ac:dyDescent="0.25">
      <c r="B37" s="31"/>
      <c r="C37" s="156" t="s">
        <v>201</v>
      </c>
      <c r="D37" s="156"/>
      <c r="E37" s="156"/>
      <c r="F37" s="156"/>
      <c r="G37" s="156"/>
      <c r="H37" s="156"/>
      <c r="I37" s="156"/>
      <c r="J37" s="156"/>
      <c r="K37" s="157"/>
    </row>
    <row r="38" spans="2:11" x14ac:dyDescent="0.25">
      <c r="B38" s="31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2:11" ht="128.44999999999999" customHeight="1" x14ac:dyDescent="0.25">
      <c r="B39" s="31"/>
      <c r="C39" s="170" t="s">
        <v>176</v>
      </c>
      <c r="D39" s="170"/>
      <c r="E39" s="170"/>
      <c r="F39" s="170"/>
      <c r="G39" s="170"/>
      <c r="H39" s="170"/>
      <c r="I39" s="170"/>
      <c r="J39" s="170"/>
      <c r="K39" s="171"/>
    </row>
    <row r="40" spans="2:11" x14ac:dyDescent="0.25">
      <c r="B40" s="31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2:11" ht="15.75" thickBot="1" x14ac:dyDescent="0.3">
      <c r="B41" s="34"/>
      <c r="C41" s="168"/>
      <c r="D41" s="168"/>
      <c r="E41" s="168"/>
      <c r="F41" s="168"/>
      <c r="G41" s="168"/>
      <c r="H41" s="168"/>
      <c r="I41" s="168"/>
      <c r="J41" s="168"/>
      <c r="K41" s="169"/>
    </row>
    <row r="43" spans="2:11" x14ac:dyDescent="0.25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2:11" ht="15.75" thickBot="1" x14ac:dyDescent="0.3"/>
    <row r="45" spans="2:11" ht="15.75" thickBot="1" x14ac:dyDescent="0.3">
      <c r="B45" s="159" t="s">
        <v>174</v>
      </c>
      <c r="C45" s="160"/>
      <c r="D45" s="160"/>
      <c r="E45" s="160"/>
      <c r="F45" s="160"/>
      <c r="G45" s="160"/>
      <c r="H45" s="160"/>
      <c r="I45" s="160"/>
      <c r="J45" s="160"/>
      <c r="K45" s="161"/>
    </row>
  </sheetData>
  <sheetProtection algorithmName="SHA-512" hashValue="1NzN9Z9SoF51uxBrvFNsrhfKWei0ULj1vY5283VKyxVU4CsnxGyydycm6/4I8PfdHhVEpsuYEXnWdn+4hsB6rA==" saltValue="BqewXrh1aIDhlwQdq+FpKA==" spinCount="100000" sheet="1" objects="1" scenarios="1" selectLockedCells="1"/>
  <mergeCells count="33">
    <mergeCell ref="C40:K40"/>
    <mergeCell ref="C28:K28"/>
    <mergeCell ref="C30:K30"/>
    <mergeCell ref="C33:K33"/>
    <mergeCell ref="H16:K16"/>
    <mergeCell ref="H17:K17"/>
    <mergeCell ref="H10:K10"/>
    <mergeCell ref="H11:K11"/>
    <mergeCell ref="H12:K12"/>
    <mergeCell ref="H13:K13"/>
    <mergeCell ref="H14:K14"/>
    <mergeCell ref="H15:K15"/>
    <mergeCell ref="B3:K3"/>
    <mergeCell ref="B4:K4"/>
    <mergeCell ref="B5:K5"/>
    <mergeCell ref="H7:K7"/>
    <mergeCell ref="B7:F7"/>
    <mergeCell ref="C36:K36"/>
    <mergeCell ref="C37:K37"/>
    <mergeCell ref="B43:K43"/>
    <mergeCell ref="B45:K45"/>
    <mergeCell ref="H18:K18"/>
    <mergeCell ref="H19:K19"/>
    <mergeCell ref="B26:K26"/>
    <mergeCell ref="C41:K41"/>
    <mergeCell ref="C39:K39"/>
    <mergeCell ref="C35:K35"/>
    <mergeCell ref="C32:K32"/>
    <mergeCell ref="C27:K27"/>
    <mergeCell ref="C29:K29"/>
    <mergeCell ref="C31:K31"/>
    <mergeCell ref="C34:K34"/>
    <mergeCell ref="C38:K3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workbookViewId="0">
      <selection activeCell="D35" sqref="D35"/>
    </sheetView>
  </sheetViews>
  <sheetFormatPr baseColWidth="10" defaultRowHeight="15" x14ac:dyDescent="0.25"/>
  <cols>
    <col min="2" max="2" width="5" customWidth="1"/>
    <col min="3" max="3" width="3.42578125" customWidth="1"/>
    <col min="4" max="4" width="75.42578125" customWidth="1"/>
    <col min="5" max="5" width="2.5703125" customWidth="1"/>
    <col min="6" max="6" width="36" customWidth="1"/>
  </cols>
  <sheetData>
    <row r="2" spans="2:6" x14ac:dyDescent="0.25">
      <c r="F2" s="79" t="s">
        <v>151</v>
      </c>
    </row>
    <row r="3" spans="2:6" x14ac:dyDescent="0.25">
      <c r="F3" s="80" t="s">
        <v>152</v>
      </c>
    </row>
    <row r="4" spans="2:6" x14ac:dyDescent="0.25">
      <c r="F4" s="80"/>
    </row>
    <row r="5" spans="2:6" x14ac:dyDescent="0.25">
      <c r="B5" s="84" t="s">
        <v>2</v>
      </c>
      <c r="C5" s="16"/>
      <c r="D5" s="78" t="s">
        <v>6</v>
      </c>
      <c r="F5" s="81">
        <v>0</v>
      </c>
    </row>
    <row r="6" spans="2:6" x14ac:dyDescent="0.25">
      <c r="B6" s="1"/>
      <c r="D6" s="2" t="s">
        <v>147</v>
      </c>
      <c r="F6" s="16"/>
    </row>
    <row r="7" spans="2:6" x14ac:dyDescent="0.25">
      <c r="B7" s="1"/>
      <c r="D7" s="2" t="s">
        <v>148</v>
      </c>
      <c r="F7" s="16"/>
    </row>
    <row r="8" spans="2:6" x14ac:dyDescent="0.25">
      <c r="B8" s="1"/>
      <c r="F8" s="16"/>
    </row>
    <row r="9" spans="2:6" x14ac:dyDescent="0.25">
      <c r="B9" s="84" t="s">
        <v>3</v>
      </c>
      <c r="C9" s="16"/>
      <c r="D9" s="78" t="s">
        <v>143</v>
      </c>
      <c r="F9" s="82">
        <v>0.33300000000000002</v>
      </c>
    </row>
    <row r="10" spans="2:6" x14ac:dyDescent="0.25">
      <c r="B10" s="1"/>
      <c r="D10" s="2" t="s">
        <v>153</v>
      </c>
      <c r="F10" s="16"/>
    </row>
    <row r="11" spans="2:6" x14ac:dyDescent="0.25">
      <c r="B11" s="1"/>
      <c r="D11" s="2" t="s">
        <v>144</v>
      </c>
      <c r="F11" s="16"/>
    </row>
    <row r="12" spans="2:6" x14ac:dyDescent="0.25">
      <c r="B12" s="1"/>
      <c r="F12" s="16"/>
    </row>
    <row r="13" spans="2:6" x14ac:dyDescent="0.25">
      <c r="B13" s="84" t="s">
        <v>4</v>
      </c>
      <c r="C13" s="16"/>
      <c r="D13" s="78" t="s">
        <v>141</v>
      </c>
      <c r="F13" s="83">
        <v>0.66</v>
      </c>
    </row>
    <row r="14" spans="2:6" x14ac:dyDescent="0.25">
      <c r="B14" s="1"/>
      <c r="D14" s="2" t="s">
        <v>149</v>
      </c>
      <c r="F14" s="16"/>
    </row>
    <row r="15" spans="2:6" x14ac:dyDescent="0.25">
      <c r="B15" s="1"/>
      <c r="D15" s="2" t="s">
        <v>150</v>
      </c>
      <c r="F15" s="16"/>
    </row>
    <row r="16" spans="2:6" x14ac:dyDescent="0.25">
      <c r="B16" s="1"/>
      <c r="F16" s="16"/>
    </row>
    <row r="17" spans="2:6" x14ac:dyDescent="0.25">
      <c r="B17" s="84" t="s">
        <v>5</v>
      </c>
      <c r="C17" s="16"/>
      <c r="D17" s="78" t="s">
        <v>142</v>
      </c>
      <c r="F17" s="82">
        <v>1</v>
      </c>
    </row>
    <row r="18" spans="2:6" x14ac:dyDescent="0.25">
      <c r="D18" s="2" t="s">
        <v>145</v>
      </c>
    </row>
    <row r="19" spans="2:6" x14ac:dyDescent="0.25">
      <c r="D19" s="2" t="s">
        <v>146</v>
      </c>
    </row>
  </sheetData>
  <sheetProtection algorithmName="SHA-512" hashValue="AKcFxFszBK7FkXj8qEGP/iN+WlPNVWAsh3HgeGFln9fboLNc67SxihXIEDa9yuJfYSTi5ZzYj15fgNa45ICMxw==" saltValue="ccFinCg10TYxX08ysKoPhA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8A2A-EC90-42B2-91D4-7ED4065A3494}">
  <dimension ref="A1:D22"/>
  <sheetViews>
    <sheetView workbookViewId="0">
      <selection activeCell="C3" sqref="C3"/>
    </sheetView>
  </sheetViews>
  <sheetFormatPr baseColWidth="10" defaultRowHeight="15" x14ac:dyDescent="0.25"/>
  <cols>
    <col min="1" max="1" width="71.28515625" customWidth="1"/>
    <col min="2" max="2" width="20.140625" customWidth="1"/>
    <col min="3" max="3" width="16" customWidth="1"/>
    <col min="4" max="4" width="28.5703125" customWidth="1"/>
  </cols>
  <sheetData>
    <row r="1" spans="1:4" x14ac:dyDescent="0.25">
      <c r="A1" s="140" t="s">
        <v>177</v>
      </c>
      <c r="B1" s="141" t="s">
        <v>178</v>
      </c>
      <c r="C1" s="141" t="s">
        <v>179</v>
      </c>
      <c r="D1" s="142" t="s">
        <v>180</v>
      </c>
    </row>
    <row r="2" spans="1:4" x14ac:dyDescent="0.25">
      <c r="A2" s="143" t="s">
        <v>181</v>
      </c>
      <c r="B2" s="144">
        <v>3</v>
      </c>
      <c r="C2" s="145"/>
      <c r="D2" s="146"/>
    </row>
    <row r="3" spans="1:4" x14ac:dyDescent="0.25">
      <c r="A3" s="143" t="s">
        <v>198</v>
      </c>
      <c r="B3" s="145">
        <v>1.5</v>
      </c>
      <c r="C3" s="147"/>
      <c r="D3" s="146">
        <f>+C3*B3</f>
        <v>0</v>
      </c>
    </row>
    <row r="4" spans="1:4" x14ac:dyDescent="0.25">
      <c r="A4" s="143" t="s">
        <v>199</v>
      </c>
      <c r="B4" s="145">
        <v>1.5</v>
      </c>
      <c r="C4" s="147"/>
      <c r="D4" s="146">
        <f t="shared" ref="D4:D17" si="0">+C4*B4</f>
        <v>0</v>
      </c>
    </row>
    <row r="5" spans="1:4" x14ac:dyDescent="0.25">
      <c r="A5" s="148" t="s">
        <v>182</v>
      </c>
      <c r="B5" s="145">
        <v>3</v>
      </c>
      <c r="C5" s="155">
        <f>+'E2 (3)'!H56</f>
        <v>0</v>
      </c>
      <c r="D5" s="146">
        <f t="shared" si="0"/>
        <v>0</v>
      </c>
    </row>
    <row r="6" spans="1:4" x14ac:dyDescent="0.25">
      <c r="A6" s="148" t="s">
        <v>183</v>
      </c>
      <c r="B6" s="145">
        <v>11</v>
      </c>
      <c r="C6" s="145"/>
      <c r="D6" s="149">
        <f>SUM(D7:D11)</f>
        <v>19</v>
      </c>
    </row>
    <row r="7" spans="1:4" x14ac:dyDescent="0.25">
      <c r="A7" s="148" t="s">
        <v>184</v>
      </c>
      <c r="B7" s="145">
        <v>4</v>
      </c>
      <c r="C7" s="155">
        <f>+'E31 (4)'!H61</f>
        <v>0</v>
      </c>
      <c r="D7" s="146">
        <f t="shared" si="0"/>
        <v>0</v>
      </c>
    </row>
    <row r="8" spans="1:4" x14ac:dyDescent="0.25">
      <c r="A8" s="148" t="s">
        <v>185</v>
      </c>
      <c r="B8" s="145">
        <v>3</v>
      </c>
      <c r="C8" s="155">
        <f>+'E32 (3)'!H59</f>
        <v>0</v>
      </c>
      <c r="D8" s="146">
        <f t="shared" si="0"/>
        <v>0</v>
      </c>
    </row>
    <row r="9" spans="1:4" x14ac:dyDescent="0.25">
      <c r="A9" s="148" t="s">
        <v>186</v>
      </c>
      <c r="B9" s="145">
        <v>2</v>
      </c>
      <c r="C9" s="155">
        <f>+'E33 (2)'!H39</f>
        <v>9.5</v>
      </c>
      <c r="D9" s="146">
        <f t="shared" si="0"/>
        <v>19</v>
      </c>
    </row>
    <row r="10" spans="1:4" x14ac:dyDescent="0.25">
      <c r="A10" s="148" t="s">
        <v>187</v>
      </c>
      <c r="B10" s="145">
        <v>1</v>
      </c>
      <c r="C10" s="147"/>
      <c r="D10" s="146">
        <f t="shared" si="0"/>
        <v>0</v>
      </c>
    </row>
    <row r="11" spans="1:4" x14ac:dyDescent="0.25">
      <c r="A11" s="143" t="s">
        <v>188</v>
      </c>
      <c r="B11" s="145">
        <v>1</v>
      </c>
      <c r="C11" s="147"/>
      <c r="D11" s="146">
        <f t="shared" si="0"/>
        <v>0</v>
      </c>
    </row>
    <row r="12" spans="1:4" x14ac:dyDescent="0.25">
      <c r="A12" s="143" t="s">
        <v>189</v>
      </c>
      <c r="B12" s="145">
        <v>2</v>
      </c>
      <c r="C12" s="147"/>
      <c r="D12" s="146">
        <f t="shared" si="0"/>
        <v>0</v>
      </c>
    </row>
    <row r="13" spans="1:4" x14ac:dyDescent="0.25">
      <c r="A13" s="143" t="s">
        <v>190</v>
      </c>
      <c r="B13" s="145">
        <v>5</v>
      </c>
      <c r="C13" s="145"/>
      <c r="D13" s="146"/>
    </row>
    <row r="14" spans="1:4" x14ac:dyDescent="0.25">
      <c r="A14" s="143" t="s">
        <v>191</v>
      </c>
      <c r="B14" s="145">
        <v>2.5</v>
      </c>
      <c r="C14" s="147"/>
      <c r="D14" s="146">
        <f t="shared" si="0"/>
        <v>0</v>
      </c>
    </row>
    <row r="15" spans="1:4" x14ac:dyDescent="0.25">
      <c r="A15" s="143" t="s">
        <v>192</v>
      </c>
      <c r="B15" s="145">
        <v>2.5</v>
      </c>
      <c r="C15" s="147"/>
      <c r="D15" s="146">
        <f t="shared" si="0"/>
        <v>0</v>
      </c>
    </row>
    <row r="16" spans="1:4" x14ac:dyDescent="0.25">
      <c r="A16" s="143" t="s">
        <v>193</v>
      </c>
      <c r="B16" s="145">
        <v>1</v>
      </c>
      <c r="C16" s="147"/>
      <c r="D16" s="146">
        <f t="shared" si="0"/>
        <v>0</v>
      </c>
    </row>
    <row r="17" spans="1:4" x14ac:dyDescent="0.25">
      <c r="A17" s="143" t="s">
        <v>194</v>
      </c>
      <c r="B17" s="145">
        <v>1</v>
      </c>
      <c r="C17" s="147"/>
      <c r="D17" s="146">
        <f t="shared" si="0"/>
        <v>0</v>
      </c>
    </row>
    <row r="18" spans="1:4" x14ac:dyDescent="0.25">
      <c r="A18" s="150"/>
      <c r="B18" s="145"/>
      <c r="C18" s="145"/>
      <c r="D18" s="146"/>
    </row>
    <row r="19" spans="1:4" x14ac:dyDescent="0.25">
      <c r="A19" s="143" t="s">
        <v>195</v>
      </c>
      <c r="B19" s="145"/>
      <c r="C19" s="145"/>
      <c r="D19" s="146">
        <f>SUM(D3:D5)+SUM(D7:D17)</f>
        <v>19</v>
      </c>
    </row>
    <row r="20" spans="1:4" ht="31.5" x14ac:dyDescent="0.25">
      <c r="A20" s="143" t="s">
        <v>196</v>
      </c>
      <c r="B20" s="145"/>
      <c r="C20" s="145"/>
      <c r="D20" s="151">
        <f>+D19/(B2+B5+B6+B12+B13+B16+B17)</f>
        <v>0.73076923076923073</v>
      </c>
    </row>
    <row r="21" spans="1:4" x14ac:dyDescent="0.25">
      <c r="A21" s="150"/>
      <c r="B21" s="145"/>
      <c r="C21" s="145"/>
      <c r="D21" s="146"/>
    </row>
    <row r="22" spans="1:4" ht="29.25" thickBot="1" x14ac:dyDescent="0.3">
      <c r="A22" s="152" t="s">
        <v>197</v>
      </c>
      <c r="B22" s="153"/>
      <c r="C22" s="153"/>
      <c r="D22" s="154" t="str">
        <f>IF(D20&gt;=10,"ADMIS",IF(AND(D6&gt;=110,D20&gt;=8),"2eme tour","ELIMINE"))</f>
        <v>ELIMINE</v>
      </c>
    </row>
  </sheetData>
  <sheetProtection algorithmName="SHA-512" hashValue="a/U2jGykpofweglXQ6Q9J4mdebfG8Wt+8d6eMn7ByeCPd5EPjaTfPfh13uC7qq5WO2gW4idgiBfF592xK96CrQ==" saltValue="Iq4+8/YEjZ3oyO+dAxa1kQ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72"/>
  <sheetViews>
    <sheetView tabSelected="1" topLeftCell="A10" workbookViewId="0">
      <selection activeCell="H18" sqref="H18"/>
    </sheetView>
  </sheetViews>
  <sheetFormatPr baseColWidth="10" defaultRowHeight="23.25" x14ac:dyDescent="0.35"/>
  <cols>
    <col min="1" max="1" width="1.7109375" customWidth="1"/>
    <col min="2" max="2" width="4.7109375" customWidth="1"/>
    <col min="3" max="3" width="49.85546875" style="22" customWidth="1"/>
    <col min="4" max="4" width="1.42578125" customWidth="1"/>
    <col min="5" max="8" width="11.7109375" customWidth="1"/>
    <col min="9" max="9" width="1.5703125" customWidth="1"/>
    <col min="10" max="10" width="3.5703125" style="98" customWidth="1"/>
    <col min="11" max="11" width="23.5703125" style="42" customWidth="1"/>
  </cols>
  <sheetData>
    <row r="1" spans="2:9" ht="10.5" customHeight="1" thickBot="1" x14ac:dyDescent="0.4"/>
    <row r="2" spans="2:9" ht="9.75" customHeight="1" thickBot="1" x14ac:dyDescent="0.4">
      <c r="B2" s="49"/>
      <c r="C2" s="50"/>
      <c r="D2" s="51"/>
      <c r="E2" s="51"/>
      <c r="F2" s="51"/>
      <c r="G2" s="51"/>
      <c r="H2" s="51"/>
      <c r="I2" s="52"/>
    </row>
    <row r="3" spans="2:9" ht="30" customHeight="1" thickBot="1" x14ac:dyDescent="0.4">
      <c r="B3" s="31"/>
      <c r="C3" s="199" t="s">
        <v>42</v>
      </c>
      <c r="D3" s="200"/>
      <c r="E3" s="200"/>
      <c r="F3" s="200"/>
      <c r="G3" s="200"/>
      <c r="H3" s="201"/>
      <c r="I3" s="32"/>
    </row>
    <row r="4" spans="2:9" ht="7.5" customHeight="1" x14ac:dyDescent="0.35">
      <c r="B4" s="31"/>
      <c r="C4" s="6"/>
      <c r="D4" s="6"/>
      <c r="E4" s="6"/>
      <c r="F4" s="6"/>
      <c r="G4" s="6"/>
      <c r="H4" s="6"/>
      <c r="I4" s="32"/>
    </row>
    <row r="5" spans="2:9" ht="19.5" customHeight="1" x14ac:dyDescent="0.35">
      <c r="B5" s="31"/>
      <c r="C5" s="13" t="s">
        <v>139</v>
      </c>
      <c r="D5" s="7"/>
      <c r="E5" s="202">
        <f>Paramètres!E11</f>
        <v>0</v>
      </c>
      <c r="F5" s="203"/>
      <c r="G5" s="203"/>
      <c r="H5" s="203"/>
      <c r="I5" s="32"/>
    </row>
    <row r="6" spans="2:9" ht="7.5" customHeight="1" x14ac:dyDescent="0.35">
      <c r="B6" s="31"/>
      <c r="C6" s="8"/>
      <c r="D6" s="30"/>
      <c r="E6" s="9"/>
      <c r="F6" s="9"/>
      <c r="G6" s="9"/>
      <c r="H6" s="9"/>
      <c r="I6" s="32"/>
    </row>
    <row r="7" spans="2:9" ht="19.5" customHeight="1" x14ac:dyDescent="0.35">
      <c r="B7" s="31"/>
      <c r="C7" s="11" t="s">
        <v>18</v>
      </c>
      <c r="D7" s="12"/>
      <c r="E7" s="204">
        <f>Paramètres!E13</f>
        <v>0</v>
      </c>
      <c r="F7" s="204"/>
      <c r="G7" s="204">
        <f>Paramètres!E15</f>
        <v>0</v>
      </c>
      <c r="H7" s="204"/>
      <c r="I7" s="32"/>
    </row>
    <row r="8" spans="2:9" ht="7.5" customHeight="1" x14ac:dyDescent="0.35">
      <c r="B8" s="31"/>
      <c r="C8" s="11"/>
      <c r="D8" s="12"/>
      <c r="E8" s="10"/>
      <c r="F8" s="10"/>
      <c r="G8" s="10"/>
      <c r="H8" s="10"/>
      <c r="I8" s="32"/>
    </row>
    <row r="9" spans="2:9" ht="19.5" customHeight="1" x14ac:dyDescent="0.35">
      <c r="B9" s="31"/>
      <c r="C9" s="11" t="s">
        <v>22</v>
      </c>
      <c r="D9" s="12"/>
      <c r="E9" s="204">
        <f>Paramètres!E17</f>
        <v>0</v>
      </c>
      <c r="F9" s="204"/>
      <c r="G9" s="10"/>
      <c r="H9" s="10"/>
      <c r="I9" s="32"/>
    </row>
    <row r="10" spans="2:9" ht="7.5" customHeight="1" x14ac:dyDescent="0.35">
      <c r="B10" s="31"/>
      <c r="C10" s="8"/>
      <c r="D10" s="30"/>
      <c r="E10" s="9"/>
      <c r="F10" s="9"/>
      <c r="G10" s="9"/>
      <c r="H10" s="9"/>
      <c r="I10" s="32"/>
    </row>
    <row r="11" spans="2:9" ht="19.5" customHeight="1" x14ac:dyDescent="0.35">
      <c r="B11" s="31"/>
      <c r="C11" s="14" t="s">
        <v>21</v>
      </c>
      <c r="D11" s="30"/>
      <c r="E11" s="193" t="str">
        <f>Paramètres!E19</f>
        <v>Lycee queneau (Yvetot)</v>
      </c>
      <c r="F11" s="193"/>
      <c r="G11" s="193"/>
      <c r="H11" s="193"/>
      <c r="I11" s="32"/>
    </row>
    <row r="12" spans="2:9" ht="7.5" customHeight="1" x14ac:dyDescent="0.35">
      <c r="B12" s="31"/>
      <c r="I12" s="32"/>
    </row>
    <row r="13" spans="2:9" ht="15" customHeight="1" x14ac:dyDescent="0.35">
      <c r="B13" s="31"/>
      <c r="C13" s="194" t="s">
        <v>43</v>
      </c>
      <c r="D13" s="48"/>
      <c r="E13" s="86" t="s">
        <v>2</v>
      </c>
      <c r="F13" s="87" t="s">
        <v>3</v>
      </c>
      <c r="G13" s="87" t="s">
        <v>4</v>
      </c>
      <c r="H13" s="87" t="s">
        <v>5</v>
      </c>
      <c r="I13" s="32"/>
    </row>
    <row r="14" spans="2:9" ht="60" customHeight="1" x14ac:dyDescent="0.35">
      <c r="B14" s="31"/>
      <c r="C14" s="195"/>
      <c r="D14" s="4"/>
      <c r="E14" s="136" t="str">
        <f>'Description des 4 Niveaux'!D5</f>
        <v>Compétence non acquise</v>
      </c>
      <c r="F14" s="137" t="str">
        <f>'Description des 4 Niveaux'!D9</f>
        <v>Compétence en cours d'acquisition non stabilisée</v>
      </c>
      <c r="G14" s="138" t="str">
        <f>'Description des 4 Niveaux'!D13</f>
        <v>Compétence partiellement aquise</v>
      </c>
      <c r="H14" s="139" t="str">
        <f>'Description des 4 Niveaux'!D17</f>
        <v>Compétence totalement acquise et transférable</v>
      </c>
      <c r="I14" s="32"/>
    </row>
    <row r="15" spans="2:9" ht="15" customHeight="1" x14ac:dyDescent="0.35">
      <c r="B15" s="31"/>
      <c r="C15" s="196"/>
      <c r="D15" s="88"/>
      <c r="E15" s="89">
        <v>0</v>
      </c>
      <c r="F15" s="90" t="s">
        <v>7</v>
      </c>
      <c r="G15" s="90" t="s">
        <v>8</v>
      </c>
      <c r="H15" s="90" t="s">
        <v>9</v>
      </c>
      <c r="I15" s="32"/>
    </row>
    <row r="16" spans="2:9" ht="15" customHeight="1" x14ac:dyDescent="0.35">
      <c r="B16" s="31"/>
      <c r="E16" s="53"/>
      <c r="I16" s="32"/>
    </row>
    <row r="17" spans="2:11" ht="15" customHeight="1" thickBot="1" x14ac:dyDescent="0.4">
      <c r="B17" s="31"/>
      <c r="E17" s="198" t="s">
        <v>154</v>
      </c>
      <c r="F17" s="198"/>
      <c r="G17" s="198"/>
      <c r="H17" s="198"/>
      <c r="I17" s="32"/>
    </row>
    <row r="18" spans="2:11" ht="40.5" customHeight="1" thickBot="1" x14ac:dyDescent="0.3">
      <c r="B18" s="54">
        <v>0.3</v>
      </c>
      <c r="C18" s="24" t="s">
        <v>45</v>
      </c>
      <c r="D18" s="3"/>
      <c r="E18" s="65"/>
      <c r="F18" s="66"/>
      <c r="G18" s="65"/>
      <c r="H18" s="67"/>
      <c r="I18" s="32"/>
      <c r="J18" s="98">
        <f>IF(E18="X",0,IF(F18="X",F19,IF(G18="X",G19,IF(H18="X",H19,0))))</f>
        <v>0</v>
      </c>
      <c r="K18" s="41" t="str">
        <f>IF(E18="X","",IF(F18="X","",IF(G18="X","",IF(H18="X",""," A  COMPLETER"))))</f>
        <v xml:space="preserve"> A  COMPLETER</v>
      </c>
    </row>
    <row r="19" spans="2:11" ht="15" customHeight="1" x14ac:dyDescent="0.35">
      <c r="B19" s="5"/>
      <c r="C19" s="25" t="s">
        <v>49</v>
      </c>
      <c r="E19" s="92">
        <v>0</v>
      </c>
      <c r="F19" s="93">
        <f>H19/3</f>
        <v>2</v>
      </c>
      <c r="G19" s="93">
        <f>H19*2/3</f>
        <v>4</v>
      </c>
      <c r="H19" s="93">
        <v>6</v>
      </c>
      <c r="I19" s="32"/>
    </row>
    <row r="20" spans="2:11" ht="15" customHeight="1" x14ac:dyDescent="0.35">
      <c r="B20" s="33"/>
      <c r="C20" s="55"/>
      <c r="I20" s="32"/>
    </row>
    <row r="21" spans="2:11" ht="15" customHeight="1" x14ac:dyDescent="0.35">
      <c r="B21" s="33"/>
      <c r="C21" s="197" t="s">
        <v>99</v>
      </c>
      <c r="D21" s="197"/>
      <c r="E21" s="197"/>
      <c r="F21" s="197"/>
      <c r="G21" s="197"/>
      <c r="H21" s="197"/>
      <c r="I21" s="32"/>
    </row>
    <row r="22" spans="2:11" ht="15" customHeight="1" x14ac:dyDescent="0.35">
      <c r="B22" s="33"/>
      <c r="C22" s="197" t="s">
        <v>100</v>
      </c>
      <c r="D22" s="197"/>
      <c r="E22" s="197"/>
      <c r="F22" s="197"/>
      <c r="G22" s="197"/>
      <c r="H22" s="197"/>
      <c r="I22" s="32"/>
    </row>
    <row r="23" spans="2:11" ht="15" customHeight="1" x14ac:dyDescent="0.35">
      <c r="B23" s="33"/>
      <c r="C23" s="197" t="s">
        <v>101</v>
      </c>
      <c r="D23" s="197"/>
      <c r="E23" s="197"/>
      <c r="F23" s="197"/>
      <c r="G23" s="197"/>
      <c r="H23" s="197"/>
      <c r="I23" s="32"/>
    </row>
    <row r="24" spans="2:11" ht="15" customHeight="1" x14ac:dyDescent="0.35">
      <c r="B24" s="33"/>
      <c r="C24" s="197" t="s">
        <v>102</v>
      </c>
      <c r="D24" s="197"/>
      <c r="E24" s="197"/>
      <c r="F24" s="197"/>
      <c r="G24" s="197"/>
      <c r="H24" s="197"/>
      <c r="I24" s="32"/>
    </row>
    <row r="25" spans="2:11" ht="15" customHeight="1" x14ac:dyDescent="0.35">
      <c r="B25" s="31"/>
      <c r="C25" s="197" t="s">
        <v>103</v>
      </c>
      <c r="D25" s="197"/>
      <c r="E25" s="197"/>
      <c r="F25" s="197"/>
      <c r="G25" s="197"/>
      <c r="H25" s="197"/>
      <c r="I25" s="32"/>
    </row>
    <row r="26" spans="2:11" ht="15" customHeight="1" x14ac:dyDescent="0.35">
      <c r="B26" s="31"/>
      <c r="C26" s="197" t="s">
        <v>104</v>
      </c>
      <c r="D26" s="197"/>
      <c r="E26" s="197"/>
      <c r="F26" s="197"/>
      <c r="G26" s="197"/>
      <c r="H26" s="197"/>
      <c r="I26" s="32"/>
    </row>
    <row r="27" spans="2:11" ht="15" customHeight="1" x14ac:dyDescent="0.35">
      <c r="B27" s="31"/>
      <c r="C27" s="197" t="s">
        <v>105</v>
      </c>
      <c r="D27" s="197"/>
      <c r="E27" s="197"/>
      <c r="F27" s="197"/>
      <c r="G27" s="197"/>
      <c r="H27" s="197"/>
      <c r="I27" s="32"/>
    </row>
    <row r="28" spans="2:11" ht="15" customHeight="1" x14ac:dyDescent="0.35">
      <c r="B28" s="31"/>
      <c r="C28" s="197" t="s">
        <v>106</v>
      </c>
      <c r="D28" s="197"/>
      <c r="E28" s="197"/>
      <c r="F28" s="197"/>
      <c r="G28" s="197"/>
      <c r="H28" s="197"/>
      <c r="I28" s="32"/>
    </row>
    <row r="29" spans="2:11" ht="15" customHeight="1" x14ac:dyDescent="0.35">
      <c r="B29" s="31"/>
      <c r="I29" s="32"/>
    </row>
    <row r="30" spans="2:11" ht="15" customHeight="1" thickBot="1" x14ac:dyDescent="0.4">
      <c r="B30" s="31"/>
      <c r="E30" s="198" t="s">
        <v>155</v>
      </c>
      <c r="F30" s="198"/>
      <c r="G30" s="198"/>
      <c r="H30" s="198"/>
      <c r="I30" s="32"/>
    </row>
    <row r="31" spans="2:11" s="18" customFormat="1" ht="40.5" customHeight="1" thickBot="1" x14ac:dyDescent="0.3">
      <c r="B31" s="56">
        <v>0.2</v>
      </c>
      <c r="C31" s="24" t="s">
        <v>46</v>
      </c>
      <c r="D31" s="17"/>
      <c r="E31" s="68"/>
      <c r="F31" s="69"/>
      <c r="G31" s="69"/>
      <c r="H31" s="70"/>
      <c r="I31" s="57"/>
      <c r="J31" s="98">
        <f>IF(E31="X",0,IF(F31="X",F32,IF(G31="X",G32,IF(H31="X",H32,0))))</f>
        <v>0</v>
      </c>
      <c r="K31" s="41" t="str">
        <f>IF(E31="X","",IF(F31="X","",IF(G31="X","",IF(H31="X",""," A  COMPLETER"))))</f>
        <v xml:space="preserve"> A  COMPLETER</v>
      </c>
    </row>
    <row r="32" spans="2:11" ht="15" customHeight="1" x14ac:dyDescent="0.35">
      <c r="B32" s="5"/>
      <c r="C32" s="58" t="s">
        <v>48</v>
      </c>
      <c r="E32" s="92">
        <v>0</v>
      </c>
      <c r="F32" s="94">
        <f>H32/3</f>
        <v>1.3333333333333333</v>
      </c>
      <c r="G32" s="93">
        <f>H32*2/3</f>
        <v>2.6666666666666665</v>
      </c>
      <c r="H32" s="94">
        <v>4</v>
      </c>
      <c r="I32" s="32"/>
    </row>
    <row r="33" spans="2:11" ht="15" customHeight="1" x14ac:dyDescent="0.35">
      <c r="B33" s="33"/>
      <c r="I33" s="32"/>
    </row>
    <row r="34" spans="2:11" ht="15" customHeight="1" x14ac:dyDescent="0.35">
      <c r="B34" s="33"/>
      <c r="C34" s="215" t="s">
        <v>107</v>
      </c>
      <c r="D34" s="215"/>
      <c r="E34" s="215"/>
      <c r="F34" s="215"/>
      <c r="G34" s="215"/>
      <c r="H34" s="215"/>
      <c r="I34" s="32"/>
    </row>
    <row r="35" spans="2:11" ht="15" customHeight="1" x14ac:dyDescent="0.35">
      <c r="B35" s="33"/>
      <c r="C35" s="215" t="s">
        <v>108</v>
      </c>
      <c r="D35" s="215"/>
      <c r="E35" s="215"/>
      <c r="F35" s="215"/>
      <c r="G35" s="215"/>
      <c r="H35" s="215"/>
      <c r="I35" s="32"/>
    </row>
    <row r="36" spans="2:11" ht="15" customHeight="1" x14ac:dyDescent="0.35">
      <c r="B36" s="33"/>
      <c r="C36" s="197" t="s">
        <v>109</v>
      </c>
      <c r="D36" s="197"/>
      <c r="E36" s="197"/>
      <c r="F36" s="197"/>
      <c r="G36" s="197"/>
      <c r="H36" s="197"/>
      <c r="I36" s="32"/>
    </row>
    <row r="37" spans="2:11" ht="15" customHeight="1" x14ac:dyDescent="0.35">
      <c r="B37" s="31"/>
      <c r="C37" s="29"/>
      <c r="I37" s="32"/>
    </row>
    <row r="38" spans="2:11" ht="15" customHeight="1" thickBot="1" x14ac:dyDescent="0.4">
      <c r="B38" s="31"/>
      <c r="C38" s="29"/>
      <c r="E38" s="198" t="s">
        <v>156</v>
      </c>
      <c r="F38" s="198"/>
      <c r="G38" s="198"/>
      <c r="H38" s="198"/>
      <c r="I38" s="32"/>
    </row>
    <row r="39" spans="2:11" ht="40.5" customHeight="1" thickBot="1" x14ac:dyDescent="0.3">
      <c r="B39" s="59">
        <v>0.3</v>
      </c>
      <c r="C39" s="24" t="s">
        <v>47</v>
      </c>
      <c r="D39" s="3"/>
      <c r="E39" s="65"/>
      <c r="F39" s="66"/>
      <c r="G39" s="66"/>
      <c r="H39" s="67"/>
      <c r="I39" s="32"/>
      <c r="J39" s="98">
        <f>IF(E39="X",0,IF(F39="X",F40,IF(G39="X",G40,IF(H39="X",H40,0))))</f>
        <v>0</v>
      </c>
      <c r="K39" s="41" t="str">
        <f>IF(E39="X","",IF(F39="X","",IF(G39="X","",IF(H39="X",""," A  COMPLETER"))))</f>
        <v xml:space="preserve"> A  COMPLETER</v>
      </c>
    </row>
    <row r="40" spans="2:11" ht="15" customHeight="1" x14ac:dyDescent="0.35">
      <c r="B40" s="5"/>
      <c r="C40" s="58" t="s">
        <v>12</v>
      </c>
      <c r="E40" s="92">
        <v>0</v>
      </c>
      <c r="F40" s="94">
        <f>H40/3</f>
        <v>2</v>
      </c>
      <c r="G40" s="94">
        <f>H40*2/3</f>
        <v>4</v>
      </c>
      <c r="H40" s="94">
        <v>6</v>
      </c>
      <c r="I40" s="32"/>
    </row>
    <row r="41" spans="2:11" ht="15" customHeight="1" x14ac:dyDescent="0.35">
      <c r="B41" s="33"/>
      <c r="I41" s="32"/>
    </row>
    <row r="42" spans="2:11" ht="15" customHeight="1" x14ac:dyDescent="0.35">
      <c r="B42" s="33"/>
      <c r="C42" s="225" t="s">
        <v>110</v>
      </c>
      <c r="D42" s="225"/>
      <c r="E42" s="225"/>
      <c r="F42" s="225"/>
      <c r="G42" s="225"/>
      <c r="H42" s="225"/>
      <c r="I42" s="32"/>
    </row>
    <row r="43" spans="2:11" ht="15" customHeight="1" x14ac:dyDescent="0.35">
      <c r="B43" s="33"/>
      <c r="C43" s="224" t="s">
        <v>111</v>
      </c>
      <c r="D43" s="224"/>
      <c r="E43" s="224"/>
      <c r="F43" s="224"/>
      <c r="G43" s="224"/>
      <c r="H43" s="224"/>
      <c r="I43" s="32"/>
    </row>
    <row r="44" spans="2:11" ht="15" customHeight="1" x14ac:dyDescent="0.35">
      <c r="B44" s="33"/>
      <c r="C44" s="224" t="s">
        <v>112</v>
      </c>
      <c r="D44" s="224"/>
      <c r="E44" s="224"/>
      <c r="F44" s="224"/>
      <c r="G44" s="224"/>
      <c r="H44" s="224"/>
      <c r="I44" s="32"/>
    </row>
    <row r="45" spans="2:11" ht="15" customHeight="1" x14ac:dyDescent="0.35">
      <c r="B45" s="33"/>
      <c r="C45" s="224" t="s">
        <v>113</v>
      </c>
      <c r="D45" s="224"/>
      <c r="E45" s="224"/>
      <c r="F45" s="224"/>
      <c r="G45" s="224"/>
      <c r="H45" s="224"/>
      <c r="I45" s="32"/>
    </row>
    <row r="46" spans="2:11" ht="15" customHeight="1" x14ac:dyDescent="0.35">
      <c r="B46" s="33"/>
      <c r="I46" s="32"/>
    </row>
    <row r="47" spans="2:11" ht="15" customHeight="1" thickBot="1" x14ac:dyDescent="0.4">
      <c r="B47" s="33"/>
      <c r="E47" s="198" t="s">
        <v>157</v>
      </c>
      <c r="F47" s="198"/>
      <c r="G47" s="198"/>
      <c r="H47" s="198"/>
      <c r="I47" s="32"/>
    </row>
    <row r="48" spans="2:11" ht="40.5" customHeight="1" thickBot="1" x14ac:dyDescent="0.3">
      <c r="B48" s="59">
        <v>0.2</v>
      </c>
      <c r="C48" s="24" t="s">
        <v>50</v>
      </c>
      <c r="D48" s="3"/>
      <c r="E48" s="65"/>
      <c r="F48" s="66"/>
      <c r="G48" s="66"/>
      <c r="H48" s="67"/>
      <c r="I48" s="32"/>
      <c r="J48" s="98">
        <f>IF(E48="X",0,IF(F48="X",F49,IF(G48="X",G49,IF(H48="X",H49,0))))</f>
        <v>0</v>
      </c>
      <c r="K48" s="41" t="str">
        <f>IF(E48="X","",IF(F48="X","",IF(G48="X","",IF(H48="X",""," A  COMPLETER"))))</f>
        <v xml:space="preserve"> A  COMPLETER</v>
      </c>
    </row>
    <row r="49" spans="2:11" ht="15" customHeight="1" x14ac:dyDescent="0.35">
      <c r="B49" s="5"/>
      <c r="C49" s="58" t="s">
        <v>48</v>
      </c>
      <c r="E49" s="92">
        <v>0</v>
      </c>
      <c r="F49" s="94">
        <f>H49/3</f>
        <v>1.3333333333333333</v>
      </c>
      <c r="G49" s="94">
        <f>H49*2/3</f>
        <v>2.6666666666666665</v>
      </c>
      <c r="H49" s="94">
        <v>4</v>
      </c>
      <c r="I49" s="32"/>
    </row>
    <row r="50" spans="2:11" ht="15" customHeight="1" x14ac:dyDescent="0.35">
      <c r="B50" s="33"/>
      <c r="I50" s="32"/>
    </row>
    <row r="51" spans="2:11" ht="15" customHeight="1" x14ac:dyDescent="0.35">
      <c r="B51" s="33"/>
      <c r="C51" s="215" t="s">
        <v>114</v>
      </c>
      <c r="D51" s="215"/>
      <c r="E51" s="215"/>
      <c r="F51" s="215"/>
      <c r="G51" s="215"/>
      <c r="H51" s="215"/>
      <c r="I51" s="32"/>
    </row>
    <row r="52" spans="2:11" ht="15" customHeight="1" x14ac:dyDescent="0.35">
      <c r="B52" s="33"/>
      <c r="C52" s="215" t="s">
        <v>115</v>
      </c>
      <c r="D52" s="215"/>
      <c r="E52" s="215"/>
      <c r="F52" s="215"/>
      <c r="G52" s="215"/>
      <c r="H52" s="215"/>
      <c r="I52" s="32"/>
    </row>
    <row r="53" spans="2:11" ht="15" customHeight="1" x14ac:dyDescent="0.35">
      <c r="B53" s="33"/>
      <c r="C53" s="215" t="s">
        <v>116</v>
      </c>
      <c r="D53" s="215"/>
      <c r="E53" s="215"/>
      <c r="F53" s="215"/>
      <c r="G53" s="215"/>
      <c r="H53" s="215"/>
      <c r="I53" s="32"/>
    </row>
    <row r="54" spans="2:11" ht="15" customHeight="1" x14ac:dyDescent="0.35">
      <c r="B54" s="33"/>
      <c r="C54" s="75"/>
      <c r="D54" s="75"/>
      <c r="E54" s="75"/>
      <c r="F54" s="75"/>
      <c r="G54" s="75"/>
      <c r="H54" s="75"/>
      <c r="I54" s="32"/>
    </row>
    <row r="55" spans="2:11" ht="15" customHeight="1" thickBot="1" x14ac:dyDescent="0.4">
      <c r="B55" s="31"/>
      <c r="C55" s="29"/>
      <c r="I55" s="32"/>
    </row>
    <row r="56" spans="2:11" s="1" customFormat="1" ht="31.5" customHeight="1" thickBot="1" x14ac:dyDescent="0.3">
      <c r="B56" s="60"/>
      <c r="C56" s="44" t="s">
        <v>24</v>
      </c>
      <c r="D56" s="45"/>
      <c r="E56" s="72" t="s">
        <v>138</v>
      </c>
      <c r="F56" s="73" t="s">
        <v>137</v>
      </c>
      <c r="G56" s="71" t="s">
        <v>25</v>
      </c>
      <c r="H56" s="15">
        <f>+ROUND((J18+J31+J39+J48)/5,1)*5</f>
        <v>0</v>
      </c>
      <c r="I56" s="61"/>
      <c r="J56" s="94"/>
      <c r="K56" s="43"/>
    </row>
    <row r="57" spans="2:11" ht="15" customHeight="1" x14ac:dyDescent="0.35">
      <c r="B57" s="31"/>
      <c r="I57" s="32"/>
    </row>
    <row r="58" spans="2:11" ht="15" customHeight="1" x14ac:dyDescent="0.35">
      <c r="B58" s="31"/>
      <c r="C58" s="103"/>
      <c r="D58" s="104"/>
      <c r="E58" s="104"/>
      <c r="F58" s="105"/>
      <c r="G58" s="104"/>
      <c r="H58" s="48"/>
      <c r="I58" s="32"/>
    </row>
    <row r="59" spans="2:11" ht="15" customHeight="1" x14ac:dyDescent="0.35">
      <c r="B59" s="31"/>
      <c r="C59" s="106"/>
      <c r="H59" s="4"/>
      <c r="I59" s="32"/>
    </row>
    <row r="60" spans="2:11" s="46" customFormat="1" ht="19.5" customHeight="1" x14ac:dyDescent="0.25">
      <c r="B60" s="62"/>
      <c r="C60" s="102"/>
      <c r="E60"/>
      <c r="F60" s="158"/>
      <c r="G60" s="158"/>
      <c r="H60" s="205"/>
      <c r="I60" s="63"/>
      <c r="J60" s="99"/>
      <c r="K60" s="47"/>
    </row>
    <row r="61" spans="2:11" s="46" customFormat="1" ht="19.5" customHeight="1" x14ac:dyDescent="0.25">
      <c r="B61" s="62"/>
      <c r="C61" s="135"/>
      <c r="E61"/>
      <c r="F61" s="206"/>
      <c r="G61" s="207"/>
      <c r="H61" s="208"/>
      <c r="I61" s="63"/>
      <c r="J61" s="99"/>
      <c r="K61" s="47"/>
    </row>
    <row r="62" spans="2:11" s="46" customFormat="1" ht="7.5" customHeight="1" x14ac:dyDescent="0.25">
      <c r="B62" s="62"/>
      <c r="C62" s="107"/>
      <c r="D62" s="108"/>
      <c r="E62" s="108"/>
      <c r="F62" s="108"/>
      <c r="G62" s="108"/>
      <c r="H62" s="109"/>
      <c r="I62" s="63"/>
      <c r="J62" s="99"/>
      <c r="K62" s="47"/>
    </row>
    <row r="63" spans="2:11" s="46" customFormat="1" ht="15" customHeight="1" x14ac:dyDescent="0.25">
      <c r="B63" s="62"/>
      <c r="I63" s="63"/>
      <c r="J63" s="99"/>
      <c r="K63" s="47"/>
    </row>
    <row r="64" spans="2:11" ht="15" customHeight="1" x14ac:dyDescent="0.35">
      <c r="B64" s="31"/>
      <c r="C64" s="212"/>
      <c r="D64" s="213"/>
      <c r="E64" s="213"/>
      <c r="F64" s="213"/>
      <c r="G64" s="213"/>
      <c r="H64" s="214"/>
      <c r="I64" s="32"/>
    </row>
    <row r="65" spans="2:9" ht="15" customHeight="1" x14ac:dyDescent="0.35">
      <c r="B65" s="31"/>
      <c r="C65" s="209"/>
      <c r="D65" s="210"/>
      <c r="E65" s="210"/>
      <c r="F65" s="210"/>
      <c r="G65" s="210"/>
      <c r="H65" s="211"/>
      <c r="I65" s="32"/>
    </row>
    <row r="66" spans="2:9" ht="15" customHeight="1" x14ac:dyDescent="0.35">
      <c r="B66" s="31"/>
      <c r="C66" s="219"/>
      <c r="D66" s="220"/>
      <c r="E66" s="220"/>
      <c r="F66" s="220"/>
      <c r="G66" s="220"/>
      <c r="H66" s="221"/>
      <c r="I66" s="32"/>
    </row>
    <row r="67" spans="2:9" ht="15" customHeight="1" x14ac:dyDescent="0.35">
      <c r="B67" s="31"/>
      <c r="C67" s="219"/>
      <c r="D67" s="220"/>
      <c r="E67" s="220"/>
      <c r="F67" s="220"/>
      <c r="G67" s="220"/>
      <c r="H67" s="221"/>
      <c r="I67" s="32"/>
    </row>
    <row r="68" spans="2:9" ht="15" customHeight="1" x14ac:dyDescent="0.35">
      <c r="B68" s="31"/>
      <c r="C68" s="219"/>
      <c r="D68" s="220"/>
      <c r="E68" s="220"/>
      <c r="F68" s="220"/>
      <c r="G68" s="220"/>
      <c r="H68" s="221"/>
      <c r="I68" s="32"/>
    </row>
    <row r="69" spans="2:9" ht="15" customHeight="1" x14ac:dyDescent="0.35">
      <c r="B69" s="31"/>
      <c r="C69" s="102"/>
      <c r="D69" s="110"/>
      <c r="E69" s="222"/>
      <c r="F69" s="222"/>
      <c r="G69" s="222"/>
      <c r="H69" s="223"/>
      <c r="I69" s="32"/>
    </row>
    <row r="70" spans="2:9" ht="15" customHeight="1" x14ac:dyDescent="0.35">
      <c r="B70" s="31"/>
      <c r="C70" s="209"/>
      <c r="D70" s="210"/>
      <c r="E70" s="210"/>
      <c r="F70" s="210"/>
      <c r="G70" s="210"/>
      <c r="H70" s="211"/>
      <c r="I70" s="32"/>
    </row>
    <row r="71" spans="2:9" ht="15" customHeight="1" x14ac:dyDescent="0.35">
      <c r="B71" s="31"/>
      <c r="C71" s="216"/>
      <c r="D71" s="217"/>
      <c r="E71" s="217"/>
      <c r="F71" s="217"/>
      <c r="G71" s="217"/>
      <c r="H71" s="218"/>
      <c r="I71" s="32"/>
    </row>
    <row r="72" spans="2:9" ht="15" customHeight="1" thickBot="1" x14ac:dyDescent="0.4">
      <c r="B72" s="34"/>
      <c r="C72" s="64"/>
      <c r="D72" s="35"/>
      <c r="E72" s="35"/>
      <c r="F72" s="35"/>
      <c r="G72" s="35"/>
      <c r="H72" s="35"/>
      <c r="I72" s="37"/>
    </row>
  </sheetData>
  <sheetProtection algorithmName="SHA-512" hashValue="LF0F6oVyp1/39/kzI53dTdCN9Qj+9emmIiCNWG+yUxjt0ejIv53HZpcig+m750lu8xnHV0ajpmyuozSB1I0Apg==" saltValue="xGIEnegmhT5OeoaXiSUA0g==" spinCount="100000" sheet="1" objects="1" scenarios="1" selectLockedCells="1"/>
  <mergeCells count="39">
    <mergeCell ref="C28:H28"/>
    <mergeCell ref="C27:H27"/>
    <mergeCell ref="E30:H30"/>
    <mergeCell ref="E38:H38"/>
    <mergeCell ref="E47:H47"/>
    <mergeCell ref="C44:H44"/>
    <mergeCell ref="C45:H45"/>
    <mergeCell ref="C34:H34"/>
    <mergeCell ref="C35:H35"/>
    <mergeCell ref="C42:H42"/>
    <mergeCell ref="C43:H43"/>
    <mergeCell ref="C36:H36"/>
    <mergeCell ref="C70:H70"/>
    <mergeCell ref="C71:H71"/>
    <mergeCell ref="C68:H68"/>
    <mergeCell ref="C66:H66"/>
    <mergeCell ref="C67:H67"/>
    <mergeCell ref="E69:H69"/>
    <mergeCell ref="F60:H60"/>
    <mergeCell ref="F61:H61"/>
    <mergeCell ref="C65:H65"/>
    <mergeCell ref="C64:H64"/>
    <mergeCell ref="C51:H51"/>
    <mergeCell ref="C52:H52"/>
    <mergeCell ref="C53:H53"/>
    <mergeCell ref="C3:H3"/>
    <mergeCell ref="E5:H5"/>
    <mergeCell ref="E7:F7"/>
    <mergeCell ref="G7:H7"/>
    <mergeCell ref="E9:F9"/>
    <mergeCell ref="E11:H11"/>
    <mergeCell ref="C13:C15"/>
    <mergeCell ref="C21:H21"/>
    <mergeCell ref="C25:H25"/>
    <mergeCell ref="C26:H26"/>
    <mergeCell ref="E17:H17"/>
    <mergeCell ref="C22:H22"/>
    <mergeCell ref="C23:H23"/>
    <mergeCell ref="C24:H24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7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77"/>
  <sheetViews>
    <sheetView topLeftCell="A34" workbookViewId="0">
      <selection activeCell="E49" sqref="E49"/>
    </sheetView>
  </sheetViews>
  <sheetFormatPr baseColWidth="10" defaultRowHeight="15" x14ac:dyDescent="0.25"/>
  <cols>
    <col min="1" max="1" width="1.7109375" customWidth="1"/>
    <col min="2" max="2" width="4.7109375" customWidth="1"/>
    <col min="3" max="3" width="49.85546875" style="22" customWidth="1"/>
    <col min="4" max="4" width="1.42578125" customWidth="1"/>
    <col min="5" max="8" width="11.7109375" customWidth="1"/>
    <col min="9" max="9" width="1.7109375" customWidth="1"/>
    <col min="10" max="10" width="3.5703125" style="98" customWidth="1"/>
    <col min="11" max="11" width="23.5703125" customWidth="1"/>
  </cols>
  <sheetData>
    <row r="1" spans="2:9" ht="10.5" customHeight="1" thickBot="1" x14ac:dyDescent="0.3"/>
    <row r="2" spans="2:9" ht="9.75" customHeight="1" thickBot="1" x14ac:dyDescent="0.3">
      <c r="B2" s="49"/>
      <c r="C2" s="50"/>
      <c r="D2" s="51"/>
      <c r="E2" s="51"/>
      <c r="F2" s="51"/>
      <c r="G2" s="51"/>
      <c r="H2" s="51"/>
      <c r="I2" s="52"/>
    </row>
    <row r="3" spans="2:9" ht="30" customHeight="1" thickBot="1" x14ac:dyDescent="0.3">
      <c r="B3" s="31"/>
      <c r="C3" s="199" t="s">
        <v>13</v>
      </c>
      <c r="D3" s="200"/>
      <c r="E3" s="200"/>
      <c r="F3" s="200"/>
      <c r="G3" s="200"/>
      <c r="H3" s="201"/>
      <c r="I3" s="32"/>
    </row>
    <row r="4" spans="2:9" ht="7.5" customHeight="1" x14ac:dyDescent="0.25">
      <c r="B4" s="31"/>
      <c r="C4" s="6"/>
      <c r="D4" s="6"/>
      <c r="E4" s="6"/>
      <c r="F4" s="6"/>
      <c r="G4" s="6"/>
      <c r="H4" s="6"/>
      <c r="I4" s="32"/>
    </row>
    <row r="5" spans="2:9" ht="19.5" customHeight="1" x14ac:dyDescent="0.25">
      <c r="B5" s="31"/>
      <c r="C5" s="13" t="s">
        <v>139</v>
      </c>
      <c r="D5" s="7"/>
      <c r="E5" s="202">
        <f>Paramètres!E11</f>
        <v>0</v>
      </c>
      <c r="F5" s="203"/>
      <c r="G5" s="203"/>
      <c r="H5" s="203"/>
      <c r="I5" s="32"/>
    </row>
    <row r="6" spans="2:9" ht="7.5" customHeight="1" x14ac:dyDescent="0.25">
      <c r="B6" s="31"/>
      <c r="C6" s="8"/>
      <c r="D6" s="30"/>
      <c r="E6" s="9"/>
      <c r="F6" s="9"/>
      <c r="G6" s="9"/>
      <c r="H6" s="9"/>
      <c r="I6" s="32"/>
    </row>
    <row r="7" spans="2:9" ht="19.5" customHeight="1" x14ac:dyDescent="0.25">
      <c r="B7" s="31"/>
      <c r="C7" s="11" t="s">
        <v>18</v>
      </c>
      <c r="D7" s="12"/>
      <c r="E7" s="204">
        <f>Paramètres!E13</f>
        <v>0</v>
      </c>
      <c r="F7" s="204"/>
      <c r="G7" s="204">
        <f>Paramètres!E15</f>
        <v>0</v>
      </c>
      <c r="H7" s="204"/>
      <c r="I7" s="32"/>
    </row>
    <row r="8" spans="2:9" ht="7.5" customHeight="1" x14ac:dyDescent="0.25">
      <c r="B8" s="31"/>
      <c r="C8" s="11"/>
      <c r="D8" s="12"/>
      <c r="E8" s="10"/>
      <c r="F8" s="10"/>
      <c r="G8" s="10"/>
      <c r="H8" s="10"/>
      <c r="I8" s="32"/>
    </row>
    <row r="9" spans="2:9" ht="19.5" customHeight="1" x14ac:dyDescent="0.25">
      <c r="B9" s="31"/>
      <c r="C9" s="11" t="s">
        <v>22</v>
      </c>
      <c r="D9" s="12"/>
      <c r="E9" s="204">
        <f>Paramètres!E17</f>
        <v>0</v>
      </c>
      <c r="F9" s="204"/>
      <c r="G9" s="10"/>
      <c r="H9" s="10"/>
      <c r="I9" s="32"/>
    </row>
    <row r="10" spans="2:9" ht="7.5" customHeight="1" x14ac:dyDescent="0.25">
      <c r="B10" s="31"/>
      <c r="C10" s="8"/>
      <c r="D10" s="30"/>
      <c r="E10" s="9"/>
      <c r="F10" s="9"/>
      <c r="G10" s="9"/>
      <c r="H10" s="9"/>
      <c r="I10" s="32"/>
    </row>
    <row r="11" spans="2:9" ht="18.75" customHeight="1" x14ac:dyDescent="0.25">
      <c r="B11" s="31"/>
      <c r="C11" s="14" t="s">
        <v>21</v>
      </c>
      <c r="D11" s="30"/>
      <c r="E11" s="193" t="str">
        <f>Paramètres!E19</f>
        <v>Lycee queneau (Yvetot)</v>
      </c>
      <c r="F11" s="193"/>
      <c r="G11" s="193"/>
      <c r="H11" s="193"/>
      <c r="I11" s="32"/>
    </row>
    <row r="12" spans="2:9" ht="7.5" customHeight="1" x14ac:dyDescent="0.25">
      <c r="B12" s="31"/>
      <c r="I12" s="32"/>
    </row>
    <row r="13" spans="2:9" x14ac:dyDescent="0.25">
      <c r="B13" s="31"/>
      <c r="C13" s="194" t="s">
        <v>44</v>
      </c>
      <c r="D13" s="48"/>
      <c r="E13" s="86" t="s">
        <v>2</v>
      </c>
      <c r="F13" s="87" t="s">
        <v>3</v>
      </c>
      <c r="G13" s="87" t="s">
        <v>4</v>
      </c>
      <c r="H13" s="87" t="s">
        <v>5</v>
      </c>
      <c r="I13" s="32"/>
    </row>
    <row r="14" spans="2:9" ht="60" customHeight="1" x14ac:dyDescent="0.25">
      <c r="B14" s="31"/>
      <c r="C14" s="195"/>
      <c r="D14" s="4"/>
      <c r="E14" s="136" t="str">
        <f>'Description des 4 Niveaux'!D5</f>
        <v>Compétence non acquise</v>
      </c>
      <c r="F14" s="137" t="str">
        <f>'Description des 4 Niveaux'!D9</f>
        <v>Compétence en cours d'acquisition non stabilisée</v>
      </c>
      <c r="G14" s="138" t="str">
        <f>'Description des 4 Niveaux'!D13</f>
        <v>Compétence partiellement aquise</v>
      </c>
      <c r="H14" s="139" t="str">
        <f>'Description des 4 Niveaux'!D17</f>
        <v>Compétence totalement acquise et transférable</v>
      </c>
      <c r="I14" s="32"/>
    </row>
    <row r="15" spans="2:9" ht="15" customHeight="1" x14ac:dyDescent="0.25">
      <c r="B15" s="31"/>
      <c r="C15" s="196"/>
      <c r="D15" s="88"/>
      <c r="E15" s="89">
        <v>0</v>
      </c>
      <c r="F15" s="90" t="s">
        <v>7</v>
      </c>
      <c r="G15" s="90" t="s">
        <v>8</v>
      </c>
      <c r="H15" s="90" t="s">
        <v>9</v>
      </c>
      <c r="I15" s="32"/>
    </row>
    <row r="16" spans="2:9" x14ac:dyDescent="0.25">
      <c r="B16" s="31"/>
      <c r="E16" s="53"/>
      <c r="I16" s="32"/>
    </row>
    <row r="17" spans="2:11" ht="15.75" thickBot="1" x14ac:dyDescent="0.3">
      <c r="B17" s="31"/>
      <c r="E17" s="198" t="s">
        <v>158</v>
      </c>
      <c r="F17" s="198"/>
      <c r="G17" s="198"/>
      <c r="H17" s="198"/>
      <c r="I17" s="32"/>
    </row>
    <row r="18" spans="2:11" ht="40.5" customHeight="1" thickBot="1" x14ac:dyDescent="0.3">
      <c r="B18" s="54">
        <v>0.3</v>
      </c>
      <c r="C18" s="24" t="s">
        <v>14</v>
      </c>
      <c r="D18" s="3"/>
      <c r="E18" s="65"/>
      <c r="F18" s="66"/>
      <c r="G18" s="65"/>
      <c r="H18" s="67"/>
      <c r="I18" s="32"/>
      <c r="J18" s="98">
        <f>IF(E18="X",0,IF(F18="X",F19,IF(G18="X",G19,IF(H18="X",H19,0))))</f>
        <v>0</v>
      </c>
      <c r="K18" s="43" t="str">
        <f>IF(E18="X","",IF(F18="X","",IF(G18="X","",IF(H18="X",""," A  COMPLETER"))))</f>
        <v xml:space="preserve"> A  COMPLETER</v>
      </c>
    </row>
    <row r="19" spans="2:11" ht="15" customHeight="1" x14ac:dyDescent="0.25">
      <c r="B19" s="5"/>
      <c r="C19" s="27" t="s">
        <v>52</v>
      </c>
      <c r="E19" s="92">
        <v>0</v>
      </c>
      <c r="F19" s="93">
        <f>H19/3</f>
        <v>2</v>
      </c>
      <c r="G19" s="93">
        <f>H19*2/3</f>
        <v>4</v>
      </c>
      <c r="H19" s="93">
        <v>6</v>
      </c>
      <c r="I19" s="32"/>
    </row>
    <row r="20" spans="2:11" ht="15" customHeight="1" x14ac:dyDescent="0.25">
      <c r="B20" s="33"/>
      <c r="C20" s="55"/>
      <c r="I20" s="32"/>
    </row>
    <row r="21" spans="2:11" ht="15" customHeight="1" x14ac:dyDescent="0.25">
      <c r="B21" s="33"/>
      <c r="C21" s="197" t="s">
        <v>73</v>
      </c>
      <c r="D21" s="197"/>
      <c r="E21" s="197"/>
      <c r="F21" s="197"/>
      <c r="G21" s="197"/>
      <c r="H21" s="197"/>
      <c r="I21" s="32"/>
    </row>
    <row r="22" spans="2:11" ht="15" customHeight="1" x14ac:dyDescent="0.25">
      <c r="B22" s="31"/>
      <c r="C22" s="197" t="s">
        <v>74</v>
      </c>
      <c r="D22" s="197"/>
      <c r="E22" s="197"/>
      <c r="F22" s="197"/>
      <c r="G22" s="197"/>
      <c r="H22" s="197"/>
      <c r="I22" s="32"/>
    </row>
    <row r="23" spans="2:11" ht="15" customHeight="1" x14ac:dyDescent="0.25">
      <c r="B23" s="31"/>
      <c r="C23" s="197" t="s">
        <v>75</v>
      </c>
      <c r="D23" s="197"/>
      <c r="E23" s="197"/>
      <c r="F23" s="197"/>
      <c r="G23" s="197"/>
      <c r="H23" s="197"/>
      <c r="I23" s="32"/>
    </row>
    <row r="24" spans="2:11" ht="15" customHeight="1" x14ac:dyDescent="0.25">
      <c r="B24" s="31"/>
      <c r="C24" s="197" t="s">
        <v>76</v>
      </c>
      <c r="D24" s="197"/>
      <c r="E24" s="197"/>
      <c r="F24" s="197"/>
      <c r="G24" s="197"/>
      <c r="H24" s="197"/>
      <c r="I24" s="32"/>
    </row>
    <row r="25" spans="2:11" ht="15" customHeight="1" x14ac:dyDescent="0.25">
      <c r="B25" s="31"/>
      <c r="C25" s="197" t="s">
        <v>77</v>
      </c>
      <c r="D25" s="197"/>
      <c r="E25" s="197"/>
      <c r="F25" s="197"/>
      <c r="G25" s="197"/>
      <c r="H25" s="197"/>
      <c r="I25" s="32"/>
    </row>
    <row r="26" spans="2:11" ht="15" customHeight="1" x14ac:dyDescent="0.25">
      <c r="B26" s="31"/>
      <c r="C26" s="197" t="s">
        <v>78</v>
      </c>
      <c r="D26" s="197"/>
      <c r="E26" s="197"/>
      <c r="F26" s="197"/>
      <c r="G26" s="197"/>
      <c r="H26" s="197"/>
      <c r="I26" s="32"/>
    </row>
    <row r="27" spans="2:11" ht="15" customHeight="1" x14ac:dyDescent="0.25">
      <c r="B27" s="31"/>
      <c r="C27" s="197" t="s">
        <v>79</v>
      </c>
      <c r="D27" s="197"/>
      <c r="E27" s="197"/>
      <c r="F27" s="197"/>
      <c r="G27" s="197"/>
      <c r="H27" s="197"/>
      <c r="I27" s="32"/>
    </row>
    <row r="28" spans="2:11" ht="15" customHeight="1" x14ac:dyDescent="0.25">
      <c r="B28" s="31"/>
      <c r="C28" s="197" t="s">
        <v>59</v>
      </c>
      <c r="D28" s="197"/>
      <c r="E28" s="197"/>
      <c r="F28" s="197"/>
      <c r="G28" s="197"/>
      <c r="H28" s="197"/>
      <c r="I28" s="32"/>
    </row>
    <row r="29" spans="2:11" ht="15" customHeight="1" x14ac:dyDescent="0.25">
      <c r="B29" s="31"/>
      <c r="C29" s="197" t="s">
        <v>80</v>
      </c>
      <c r="D29" s="197"/>
      <c r="E29" s="197"/>
      <c r="F29" s="197"/>
      <c r="G29" s="197"/>
      <c r="H29" s="197"/>
      <c r="I29" s="32"/>
    </row>
    <row r="30" spans="2:11" ht="15" customHeight="1" x14ac:dyDescent="0.25">
      <c r="B30" s="31"/>
      <c r="C30" s="197" t="s">
        <v>81</v>
      </c>
      <c r="D30" s="197"/>
      <c r="E30" s="197"/>
      <c r="F30" s="197"/>
      <c r="G30" s="197"/>
      <c r="H30" s="197"/>
      <c r="I30" s="32"/>
    </row>
    <row r="31" spans="2:11" ht="15" customHeight="1" x14ac:dyDescent="0.25">
      <c r="B31" s="31"/>
      <c r="C31" s="215" t="s">
        <v>82</v>
      </c>
      <c r="D31" s="215"/>
      <c r="E31" s="215"/>
      <c r="F31" s="215"/>
      <c r="G31" s="215"/>
      <c r="H31" s="215"/>
      <c r="I31" s="32"/>
    </row>
    <row r="32" spans="2:11" ht="15" customHeight="1" x14ac:dyDescent="0.25">
      <c r="B32" s="31"/>
      <c r="I32" s="32"/>
    </row>
    <row r="33" spans="2:11" ht="15" customHeight="1" thickBot="1" x14ac:dyDescent="0.3">
      <c r="B33" s="31"/>
      <c r="E33" s="198" t="s">
        <v>159</v>
      </c>
      <c r="F33" s="198"/>
      <c r="G33" s="198"/>
      <c r="H33" s="198"/>
      <c r="I33" s="32"/>
    </row>
    <row r="34" spans="2:11" s="18" customFormat="1" ht="40.5" customHeight="1" thickBot="1" x14ac:dyDescent="0.3">
      <c r="B34" s="56">
        <v>0.5</v>
      </c>
      <c r="C34" s="24" t="s">
        <v>15</v>
      </c>
      <c r="D34" s="17"/>
      <c r="E34" s="68"/>
      <c r="F34" s="69"/>
      <c r="G34" s="69"/>
      <c r="H34" s="70"/>
      <c r="I34" s="57"/>
      <c r="J34" s="98">
        <f>IF(E34="X",0,IF(F34="X",F35,IF(G34="X",G35,IF(H34="X",H35,0))))</f>
        <v>0</v>
      </c>
      <c r="K34" s="43" t="str">
        <f>IF(E34="X","",IF(F34="X","",IF(G34="X","",IF(H34="X",""," A  COMPLETER"))))</f>
        <v xml:space="preserve"> A  COMPLETER</v>
      </c>
    </row>
    <row r="35" spans="2:11" ht="15" customHeight="1" x14ac:dyDescent="0.25">
      <c r="B35" s="5"/>
      <c r="C35" s="58" t="s">
        <v>53</v>
      </c>
      <c r="E35" s="92">
        <v>0</v>
      </c>
      <c r="F35" s="94">
        <f>H35/3</f>
        <v>3.3333333333333335</v>
      </c>
      <c r="G35" s="93">
        <f>H35*2/3</f>
        <v>6.666666666666667</v>
      </c>
      <c r="H35" s="94">
        <v>10</v>
      </c>
      <c r="I35" s="32"/>
    </row>
    <row r="36" spans="2:11" ht="15" customHeight="1" x14ac:dyDescent="0.25">
      <c r="B36" s="33"/>
      <c r="I36" s="32"/>
    </row>
    <row r="37" spans="2:11" ht="15" customHeight="1" x14ac:dyDescent="0.25">
      <c r="B37" s="33"/>
      <c r="C37" s="215" t="s">
        <v>83</v>
      </c>
      <c r="D37" s="215"/>
      <c r="E37" s="215"/>
      <c r="F37" s="215"/>
      <c r="G37" s="215"/>
      <c r="H37" s="215"/>
      <c r="I37" s="32"/>
    </row>
    <row r="38" spans="2:11" ht="15" customHeight="1" x14ac:dyDescent="0.25">
      <c r="B38" s="33"/>
      <c r="C38" s="215" t="s">
        <v>84</v>
      </c>
      <c r="D38" s="215"/>
      <c r="E38" s="215"/>
      <c r="F38" s="215"/>
      <c r="G38" s="215"/>
      <c r="H38" s="215"/>
      <c r="I38" s="32"/>
    </row>
    <row r="39" spans="2:11" ht="15" customHeight="1" x14ac:dyDescent="0.25">
      <c r="B39" s="33"/>
      <c r="C39" s="215" t="s">
        <v>85</v>
      </c>
      <c r="D39" s="215"/>
      <c r="E39" s="215"/>
      <c r="F39" s="215"/>
      <c r="G39" s="215"/>
      <c r="H39" s="215"/>
      <c r="I39" s="32"/>
    </row>
    <row r="40" spans="2:11" ht="15" customHeight="1" x14ac:dyDescent="0.25">
      <c r="B40" s="33"/>
      <c r="C40" s="215" t="s">
        <v>86</v>
      </c>
      <c r="D40" s="215"/>
      <c r="E40" s="215"/>
      <c r="F40" s="215"/>
      <c r="G40" s="215"/>
      <c r="H40" s="215"/>
      <c r="I40" s="32"/>
    </row>
    <row r="41" spans="2:11" ht="15" customHeight="1" x14ac:dyDescent="0.25">
      <c r="B41" s="33"/>
      <c r="C41" s="215" t="s">
        <v>87</v>
      </c>
      <c r="D41" s="215"/>
      <c r="E41" s="215"/>
      <c r="F41" s="215"/>
      <c r="G41" s="215"/>
      <c r="H41" s="215"/>
      <c r="I41" s="32"/>
    </row>
    <row r="42" spans="2:11" ht="15" customHeight="1" x14ac:dyDescent="0.25">
      <c r="B42" s="33"/>
      <c r="C42" s="215" t="s">
        <v>88</v>
      </c>
      <c r="D42" s="215"/>
      <c r="E42" s="215"/>
      <c r="F42" s="215"/>
      <c r="G42" s="215"/>
      <c r="H42" s="215"/>
      <c r="I42" s="32"/>
    </row>
    <row r="43" spans="2:11" ht="15" customHeight="1" x14ac:dyDescent="0.25">
      <c r="B43" s="33"/>
      <c r="C43" s="215" t="s">
        <v>89</v>
      </c>
      <c r="D43" s="215"/>
      <c r="E43" s="215"/>
      <c r="F43" s="215"/>
      <c r="G43" s="215"/>
      <c r="H43" s="215"/>
      <c r="I43" s="32"/>
    </row>
    <row r="44" spans="2:11" ht="15" customHeight="1" x14ac:dyDescent="0.25">
      <c r="B44" s="33"/>
      <c r="C44" s="215" t="s">
        <v>90</v>
      </c>
      <c r="D44" s="215"/>
      <c r="E44" s="215"/>
      <c r="F44" s="215"/>
      <c r="G44" s="215"/>
      <c r="H44" s="215"/>
      <c r="I44" s="32"/>
    </row>
    <row r="45" spans="2:11" ht="15" customHeight="1" x14ac:dyDescent="0.25">
      <c r="B45" s="33"/>
      <c r="C45" s="215" t="s">
        <v>59</v>
      </c>
      <c r="D45" s="215"/>
      <c r="E45" s="215"/>
      <c r="F45" s="215"/>
      <c r="G45" s="215"/>
      <c r="H45" s="215"/>
      <c r="I45" s="32"/>
    </row>
    <row r="46" spans="2:11" ht="15" customHeight="1" x14ac:dyDescent="0.25">
      <c r="B46" s="33"/>
      <c r="C46" s="197" t="s">
        <v>91</v>
      </c>
      <c r="D46" s="197"/>
      <c r="E46" s="197"/>
      <c r="F46" s="197"/>
      <c r="G46" s="197"/>
      <c r="H46" s="197"/>
      <c r="I46" s="32"/>
    </row>
    <row r="47" spans="2:11" ht="15" customHeight="1" x14ac:dyDescent="0.25">
      <c r="B47" s="31"/>
      <c r="C47" s="29"/>
      <c r="I47" s="32"/>
    </row>
    <row r="48" spans="2:11" ht="15" customHeight="1" thickBot="1" x14ac:dyDescent="0.3">
      <c r="B48" s="31"/>
      <c r="C48" s="29"/>
      <c r="E48" s="198" t="s">
        <v>160</v>
      </c>
      <c r="F48" s="198"/>
      <c r="G48" s="198"/>
      <c r="H48" s="198"/>
      <c r="I48" s="32"/>
    </row>
    <row r="49" spans="2:11" ht="40.5" customHeight="1" thickBot="1" x14ac:dyDescent="0.3">
      <c r="B49" s="59">
        <v>0.2</v>
      </c>
      <c r="C49" s="19" t="s">
        <v>41</v>
      </c>
      <c r="D49" s="3"/>
      <c r="E49" s="65"/>
      <c r="F49" s="66"/>
      <c r="G49" s="66"/>
      <c r="H49" s="67"/>
      <c r="I49" s="32"/>
      <c r="J49" s="98">
        <f>IF(E49="X",0,IF(F49="X",F50,IF(G49="X",G50,IF(H49="X",H50,0))))</f>
        <v>0</v>
      </c>
      <c r="K49" s="43" t="str">
        <f>IF(E49="X","",IF(F49="X","",IF(G49="X","",IF(H49="X",""," A  COMPLETER"))))</f>
        <v xml:space="preserve"> A  COMPLETER</v>
      </c>
    </row>
    <row r="50" spans="2:11" ht="15.75" x14ac:dyDescent="0.25">
      <c r="B50" s="5"/>
      <c r="C50" s="58" t="s">
        <v>48</v>
      </c>
      <c r="E50" s="92">
        <v>0</v>
      </c>
      <c r="F50" s="94">
        <f>H50/3</f>
        <v>1.3333333333333333</v>
      </c>
      <c r="G50" s="93">
        <f>H50*2/3</f>
        <v>2.6666666666666665</v>
      </c>
      <c r="H50" s="94">
        <v>4</v>
      </c>
      <c r="I50" s="32"/>
    </row>
    <row r="51" spans="2:11" x14ac:dyDescent="0.25">
      <c r="B51" s="33"/>
      <c r="I51" s="32"/>
    </row>
    <row r="52" spans="2:11" x14ac:dyDescent="0.25">
      <c r="B52" s="33"/>
      <c r="C52" s="227" t="s">
        <v>92</v>
      </c>
      <c r="D52" s="227"/>
      <c r="E52" s="227"/>
      <c r="F52" s="227"/>
      <c r="G52" s="227"/>
      <c r="H52" s="227"/>
      <c r="I52" s="32"/>
    </row>
    <row r="53" spans="2:11" x14ac:dyDescent="0.25">
      <c r="B53" s="33"/>
      <c r="C53" s="215" t="s">
        <v>93</v>
      </c>
      <c r="D53" s="215"/>
      <c r="E53" s="215"/>
      <c r="F53" s="215"/>
      <c r="G53" s="215"/>
      <c r="H53" s="215"/>
      <c r="I53" s="32"/>
    </row>
    <row r="54" spans="2:11" x14ac:dyDescent="0.25">
      <c r="B54" s="33"/>
      <c r="C54" s="215" t="s">
        <v>94</v>
      </c>
      <c r="D54" s="215"/>
      <c r="E54" s="215"/>
      <c r="F54" s="215"/>
      <c r="G54" s="215"/>
      <c r="H54" s="215"/>
      <c r="I54" s="32"/>
    </row>
    <row r="55" spans="2:11" x14ac:dyDescent="0.25">
      <c r="B55" s="33"/>
      <c r="C55" s="215" t="s">
        <v>95</v>
      </c>
      <c r="D55" s="215"/>
      <c r="E55" s="215"/>
      <c r="F55" s="215"/>
      <c r="G55" s="215"/>
      <c r="H55" s="215"/>
      <c r="I55" s="32"/>
    </row>
    <row r="56" spans="2:11" x14ac:dyDescent="0.25">
      <c r="B56" s="33"/>
      <c r="C56" s="215" t="s">
        <v>96</v>
      </c>
      <c r="D56" s="215"/>
      <c r="E56" s="215"/>
      <c r="F56" s="215"/>
      <c r="G56" s="215"/>
      <c r="H56" s="215"/>
      <c r="I56" s="32"/>
    </row>
    <row r="57" spans="2:11" x14ac:dyDescent="0.25">
      <c r="B57" s="33"/>
      <c r="C57" s="215" t="s">
        <v>97</v>
      </c>
      <c r="D57" s="215"/>
      <c r="E57" s="215"/>
      <c r="F57" s="215"/>
      <c r="G57" s="215"/>
      <c r="H57" s="215"/>
      <c r="I57" s="32"/>
    </row>
    <row r="58" spans="2:11" x14ac:dyDescent="0.25">
      <c r="B58" s="33"/>
      <c r="C58" s="29" t="s">
        <v>98</v>
      </c>
      <c r="D58" s="91"/>
      <c r="E58" s="91"/>
      <c r="F58" s="91"/>
      <c r="G58" s="91"/>
      <c r="H58" s="91"/>
      <c r="I58" s="32"/>
    </row>
    <row r="59" spans="2:11" x14ac:dyDescent="0.25">
      <c r="B59" s="33"/>
      <c r="C59" s="226"/>
      <c r="D59" s="226"/>
      <c r="E59" s="226"/>
      <c r="F59" s="226"/>
      <c r="G59" s="226"/>
      <c r="H59" s="226"/>
      <c r="I59" s="32"/>
    </row>
    <row r="60" spans="2:11" ht="15" customHeight="1" thickBot="1" x14ac:dyDescent="0.3">
      <c r="B60" s="31"/>
      <c r="C60" s="29"/>
      <c r="I60" s="32"/>
    </row>
    <row r="61" spans="2:11" s="1" customFormat="1" ht="31.5" customHeight="1" thickBot="1" x14ac:dyDescent="0.3">
      <c r="B61" s="60"/>
      <c r="C61" s="44" t="s">
        <v>24</v>
      </c>
      <c r="D61" s="45"/>
      <c r="E61" s="72" t="s">
        <v>138</v>
      </c>
      <c r="F61" s="73" t="s">
        <v>137</v>
      </c>
      <c r="G61" s="71" t="s">
        <v>25</v>
      </c>
      <c r="H61" s="15">
        <f>+ROUND((J18+J34+J49)/5,1)*5</f>
        <v>0</v>
      </c>
      <c r="I61" s="61"/>
      <c r="J61" s="94"/>
    </row>
    <row r="62" spans="2:11" x14ac:dyDescent="0.25">
      <c r="B62" s="31"/>
      <c r="I62" s="32"/>
    </row>
    <row r="63" spans="2:11" x14ac:dyDescent="0.25">
      <c r="B63" s="31"/>
      <c r="C63" s="103"/>
      <c r="D63" s="104"/>
      <c r="E63" s="104"/>
      <c r="F63" s="105"/>
      <c r="G63" s="104"/>
      <c r="H63" s="48"/>
      <c r="I63" s="32"/>
    </row>
    <row r="64" spans="2:11" x14ac:dyDescent="0.25">
      <c r="B64" s="31"/>
      <c r="C64" s="106"/>
      <c r="H64" s="4"/>
      <c r="I64" s="32"/>
    </row>
    <row r="65" spans="2:9" x14ac:dyDescent="0.25">
      <c r="B65" s="31"/>
      <c r="C65" s="102"/>
      <c r="D65" s="46"/>
      <c r="E65" s="102"/>
      <c r="F65" s="158"/>
      <c r="G65" s="158"/>
      <c r="H65" s="205"/>
      <c r="I65" s="32"/>
    </row>
    <row r="66" spans="2:9" x14ac:dyDescent="0.25">
      <c r="B66" s="31"/>
      <c r="C66" s="135"/>
      <c r="D66" s="46"/>
      <c r="E66" s="102"/>
      <c r="F66" s="206"/>
      <c r="G66" s="207"/>
      <c r="H66" s="208"/>
      <c r="I66" s="32"/>
    </row>
    <row r="67" spans="2:9" x14ac:dyDescent="0.25">
      <c r="B67" s="31"/>
      <c r="C67" s="107"/>
      <c r="D67" s="108"/>
      <c r="E67" s="108"/>
      <c r="F67" s="108"/>
      <c r="G67" s="108"/>
      <c r="H67" s="109"/>
      <c r="I67" s="32"/>
    </row>
    <row r="68" spans="2:9" x14ac:dyDescent="0.25">
      <c r="B68" s="31"/>
      <c r="C68" s="46"/>
      <c r="D68" s="46"/>
      <c r="E68" s="46"/>
      <c r="F68" s="46"/>
      <c r="G68" s="46"/>
      <c r="H68" s="46"/>
      <c r="I68" s="32"/>
    </row>
    <row r="69" spans="2:9" ht="15" customHeight="1" x14ac:dyDescent="0.25">
      <c r="B69" s="31"/>
      <c r="C69" s="212"/>
      <c r="D69" s="213"/>
      <c r="E69" s="213"/>
      <c r="F69" s="213"/>
      <c r="G69" s="213"/>
      <c r="H69" s="214"/>
      <c r="I69" s="32"/>
    </row>
    <row r="70" spans="2:9" x14ac:dyDescent="0.25">
      <c r="B70" s="31"/>
      <c r="C70" s="209"/>
      <c r="D70" s="210"/>
      <c r="E70" s="210"/>
      <c r="F70" s="210"/>
      <c r="G70" s="210"/>
      <c r="H70" s="211"/>
      <c r="I70" s="32"/>
    </row>
    <row r="71" spans="2:9" x14ac:dyDescent="0.25">
      <c r="B71" s="31"/>
      <c r="C71" s="219"/>
      <c r="D71" s="220"/>
      <c r="E71" s="220"/>
      <c r="F71" s="220"/>
      <c r="G71" s="220"/>
      <c r="H71" s="221"/>
      <c r="I71" s="32"/>
    </row>
    <row r="72" spans="2:9" x14ac:dyDescent="0.25">
      <c r="B72" s="31"/>
      <c r="C72" s="219"/>
      <c r="D72" s="220"/>
      <c r="E72" s="220"/>
      <c r="F72" s="220"/>
      <c r="G72" s="220"/>
      <c r="H72" s="221"/>
      <c r="I72" s="32"/>
    </row>
    <row r="73" spans="2:9" x14ac:dyDescent="0.25">
      <c r="B73" s="31"/>
      <c r="C73" s="219"/>
      <c r="D73" s="220"/>
      <c r="E73" s="220"/>
      <c r="F73" s="220"/>
      <c r="G73" s="220"/>
      <c r="H73" s="221"/>
      <c r="I73" s="32"/>
    </row>
    <row r="74" spans="2:9" x14ac:dyDescent="0.25">
      <c r="B74" s="31"/>
      <c r="C74" s="102"/>
      <c r="D74" s="110"/>
      <c r="E74" s="222"/>
      <c r="F74" s="222"/>
      <c r="G74" s="222"/>
      <c r="H74" s="223"/>
      <c r="I74" s="32"/>
    </row>
    <row r="75" spans="2:9" x14ac:dyDescent="0.25">
      <c r="B75" s="31"/>
      <c r="C75" s="209"/>
      <c r="D75" s="210"/>
      <c r="E75" s="210"/>
      <c r="F75" s="210"/>
      <c r="G75" s="210"/>
      <c r="H75" s="211"/>
      <c r="I75" s="32"/>
    </row>
    <row r="76" spans="2:9" x14ac:dyDescent="0.25">
      <c r="B76" s="31"/>
      <c r="C76" s="216"/>
      <c r="D76" s="217"/>
      <c r="E76" s="217"/>
      <c r="F76" s="217"/>
      <c r="G76" s="217"/>
      <c r="H76" s="218"/>
      <c r="I76" s="32"/>
    </row>
    <row r="77" spans="2:9" ht="15.75" thickBot="1" x14ac:dyDescent="0.3">
      <c r="B77" s="34"/>
      <c r="C77" s="64"/>
      <c r="D77" s="35"/>
      <c r="E77" s="35"/>
      <c r="F77" s="35"/>
      <c r="G77" s="35"/>
      <c r="H77" s="35"/>
      <c r="I77" s="37"/>
    </row>
  </sheetData>
  <sheetProtection algorithmName="SHA-512" hashValue="5v14kESzuLLUmUuRm7ZaBwDklaEJPSx1/bQLABEdzroSy70GoKppKFiFwjKPgEpE27fYztyxXoP/tMOKU50xmg==" saltValue="jZlAOOWNkbsO3+73krCuYg==" spinCount="100000" sheet="1" objects="1" scenarios="1" selectLockedCells="1"/>
  <mergeCells count="48">
    <mergeCell ref="C45:H45"/>
    <mergeCell ref="C43:H43"/>
    <mergeCell ref="C42:H42"/>
    <mergeCell ref="C38:H38"/>
    <mergeCell ref="C39:H39"/>
    <mergeCell ref="C44:H44"/>
    <mergeCell ref="E48:H48"/>
    <mergeCell ref="F65:H65"/>
    <mergeCell ref="F66:H66"/>
    <mergeCell ref="C46:H46"/>
    <mergeCell ref="C52:H52"/>
    <mergeCell ref="C75:H75"/>
    <mergeCell ref="C76:H76"/>
    <mergeCell ref="C53:H53"/>
    <mergeCell ref="C54:H54"/>
    <mergeCell ref="C69:H69"/>
    <mergeCell ref="C73:H73"/>
    <mergeCell ref="C59:H59"/>
    <mergeCell ref="C56:H56"/>
    <mergeCell ref="C57:H57"/>
    <mergeCell ref="C55:H55"/>
    <mergeCell ref="C70:H70"/>
    <mergeCell ref="C71:H71"/>
    <mergeCell ref="C72:H72"/>
    <mergeCell ref="E74:H74"/>
    <mergeCell ref="C24:H24"/>
    <mergeCell ref="C31:H31"/>
    <mergeCell ref="C37:H37"/>
    <mergeCell ref="C40:H40"/>
    <mergeCell ref="C41:H41"/>
    <mergeCell ref="C30:H30"/>
    <mergeCell ref="C29:H29"/>
    <mergeCell ref="C25:H25"/>
    <mergeCell ref="C26:H26"/>
    <mergeCell ref="C27:H27"/>
    <mergeCell ref="C28:H28"/>
    <mergeCell ref="E33:H33"/>
    <mergeCell ref="C3:H3"/>
    <mergeCell ref="E5:H5"/>
    <mergeCell ref="E7:F7"/>
    <mergeCell ref="G7:H7"/>
    <mergeCell ref="E9:F9"/>
    <mergeCell ref="C13:C15"/>
    <mergeCell ref="C21:H21"/>
    <mergeCell ref="C22:H22"/>
    <mergeCell ref="C23:H23"/>
    <mergeCell ref="E11:H11"/>
    <mergeCell ref="E17:H17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75"/>
  <sheetViews>
    <sheetView topLeftCell="A38" workbookViewId="0">
      <selection activeCell="E38" sqref="E38"/>
    </sheetView>
  </sheetViews>
  <sheetFormatPr baseColWidth="10" defaultRowHeight="23.25" x14ac:dyDescent="0.25"/>
  <cols>
    <col min="1" max="1" width="1.7109375" customWidth="1"/>
    <col min="2" max="2" width="4.7109375" customWidth="1"/>
    <col min="3" max="3" width="49.85546875" style="22" customWidth="1"/>
    <col min="4" max="4" width="1.42578125" customWidth="1"/>
    <col min="5" max="8" width="11.7109375" customWidth="1"/>
    <col min="9" max="9" width="1.7109375" customWidth="1"/>
    <col min="10" max="10" width="3.5703125" style="98" customWidth="1"/>
    <col min="11" max="11" width="23.5703125" style="43" customWidth="1"/>
  </cols>
  <sheetData>
    <row r="1" spans="2:9" ht="10.5" customHeight="1" thickBot="1" x14ac:dyDescent="0.3"/>
    <row r="2" spans="2:9" ht="10.5" customHeight="1" thickBot="1" x14ac:dyDescent="0.3">
      <c r="B2" s="49"/>
      <c r="C2" s="50"/>
      <c r="D2" s="51"/>
      <c r="E2" s="51"/>
      <c r="F2" s="51"/>
      <c r="G2" s="51"/>
      <c r="H2" s="51"/>
      <c r="I2" s="52"/>
    </row>
    <row r="3" spans="2:9" ht="30" customHeight="1" thickBot="1" x14ac:dyDescent="0.3">
      <c r="B3" s="31"/>
      <c r="C3" s="199" t="s">
        <v>26</v>
      </c>
      <c r="D3" s="200"/>
      <c r="E3" s="200"/>
      <c r="F3" s="200"/>
      <c r="G3" s="200"/>
      <c r="H3" s="201"/>
      <c r="I3" s="32"/>
    </row>
    <row r="4" spans="2:9" ht="7.5" customHeight="1" x14ac:dyDescent="0.25">
      <c r="B4" s="31"/>
      <c r="C4" s="6"/>
      <c r="D4" s="6"/>
      <c r="E4" s="6"/>
      <c r="F4" s="6"/>
      <c r="G4" s="6"/>
      <c r="H4" s="6"/>
      <c r="I4" s="32"/>
    </row>
    <row r="5" spans="2:9" ht="18.75" customHeight="1" x14ac:dyDescent="0.25">
      <c r="B5" s="31"/>
      <c r="C5" s="13" t="s">
        <v>139</v>
      </c>
      <c r="D5" s="7"/>
      <c r="E5" s="202">
        <f>Paramètres!E11</f>
        <v>0</v>
      </c>
      <c r="F5" s="203"/>
      <c r="G5" s="203"/>
      <c r="H5" s="203"/>
      <c r="I5" s="32"/>
    </row>
    <row r="6" spans="2:9" ht="7.5" customHeight="1" x14ac:dyDescent="0.25">
      <c r="B6" s="31"/>
      <c r="C6" s="8"/>
      <c r="D6" s="30"/>
      <c r="E6" s="9"/>
      <c r="F6" s="9"/>
      <c r="G6" s="9"/>
      <c r="H6" s="9"/>
      <c r="I6" s="32"/>
    </row>
    <row r="7" spans="2:9" ht="18.75" customHeight="1" x14ac:dyDescent="0.25">
      <c r="B7" s="31"/>
      <c r="C7" s="11" t="s">
        <v>18</v>
      </c>
      <c r="D7" s="12"/>
      <c r="E7" s="204">
        <f>Paramètres!E13</f>
        <v>0</v>
      </c>
      <c r="F7" s="204"/>
      <c r="G7" s="204">
        <f>Paramètres!E15</f>
        <v>0</v>
      </c>
      <c r="H7" s="204"/>
      <c r="I7" s="32"/>
    </row>
    <row r="8" spans="2:9" ht="7.5" customHeight="1" x14ac:dyDescent="0.25">
      <c r="B8" s="31"/>
      <c r="C8" s="11"/>
      <c r="D8" s="12"/>
      <c r="E8" s="10"/>
      <c r="F8" s="10"/>
      <c r="G8" s="10"/>
      <c r="H8" s="10"/>
      <c r="I8" s="32"/>
    </row>
    <row r="9" spans="2:9" ht="25.5" customHeight="1" x14ac:dyDescent="0.25">
      <c r="B9" s="31"/>
      <c r="C9" s="11" t="s">
        <v>22</v>
      </c>
      <c r="D9" s="12"/>
      <c r="E9" s="204">
        <f>Paramètres!E17</f>
        <v>0</v>
      </c>
      <c r="F9" s="204"/>
      <c r="G9" s="10"/>
      <c r="H9" s="10"/>
      <c r="I9" s="32"/>
    </row>
    <row r="10" spans="2:9" ht="7.5" customHeight="1" x14ac:dyDescent="0.25">
      <c r="B10" s="31"/>
      <c r="C10" s="8"/>
      <c r="D10" s="30"/>
      <c r="E10" s="9"/>
      <c r="F10" s="9"/>
      <c r="G10" s="9"/>
      <c r="H10" s="9"/>
      <c r="I10" s="32"/>
    </row>
    <row r="11" spans="2:9" ht="18.75" customHeight="1" x14ac:dyDescent="0.25">
      <c r="B11" s="31"/>
      <c r="C11" s="14" t="s">
        <v>21</v>
      </c>
      <c r="D11" s="30"/>
      <c r="E11" s="193" t="str">
        <f>Paramètres!E19</f>
        <v>Lycee queneau (Yvetot)</v>
      </c>
      <c r="F11" s="193"/>
      <c r="G11" s="193"/>
      <c r="H11" s="193"/>
      <c r="I11" s="32"/>
    </row>
    <row r="12" spans="2:9" ht="7.5" customHeight="1" x14ac:dyDescent="0.25">
      <c r="B12" s="31"/>
      <c r="I12" s="32"/>
    </row>
    <row r="13" spans="2:9" ht="15" customHeight="1" x14ac:dyDescent="0.25">
      <c r="B13" s="31"/>
      <c r="C13" s="194" t="s">
        <v>43</v>
      </c>
      <c r="D13" s="48"/>
      <c r="E13" s="86" t="s">
        <v>2</v>
      </c>
      <c r="F13" s="87" t="s">
        <v>3</v>
      </c>
      <c r="G13" s="87" t="s">
        <v>4</v>
      </c>
      <c r="H13" s="87" t="s">
        <v>5</v>
      </c>
      <c r="I13" s="32"/>
    </row>
    <row r="14" spans="2:9" ht="60" customHeight="1" x14ac:dyDescent="0.25">
      <c r="B14" s="31"/>
      <c r="C14" s="195"/>
      <c r="D14" s="4"/>
      <c r="E14" s="136" t="str">
        <f>'Description des 4 Niveaux'!D5</f>
        <v>Compétence non acquise</v>
      </c>
      <c r="F14" s="137" t="str">
        <f>'Description des 4 Niveaux'!D9</f>
        <v>Compétence en cours d'acquisition non stabilisée</v>
      </c>
      <c r="G14" s="138" t="str">
        <f>'Description des 4 Niveaux'!D13</f>
        <v>Compétence partiellement aquise</v>
      </c>
      <c r="H14" s="139" t="str">
        <f>'Description des 4 Niveaux'!D17</f>
        <v>Compétence totalement acquise et transférable</v>
      </c>
      <c r="I14" s="32"/>
    </row>
    <row r="15" spans="2:9" ht="15" customHeight="1" x14ac:dyDescent="0.25">
      <c r="B15" s="31"/>
      <c r="C15" s="196"/>
      <c r="D15" s="88"/>
      <c r="E15" s="89">
        <v>0</v>
      </c>
      <c r="F15" s="90" t="s">
        <v>7</v>
      </c>
      <c r="G15" s="90" t="s">
        <v>8</v>
      </c>
      <c r="H15" s="90" t="s">
        <v>9</v>
      </c>
      <c r="I15" s="32"/>
    </row>
    <row r="16" spans="2:9" ht="15" customHeight="1" x14ac:dyDescent="0.25">
      <c r="B16" s="31"/>
      <c r="E16" s="53"/>
      <c r="I16" s="32"/>
    </row>
    <row r="17" spans="2:11" ht="15" customHeight="1" thickBot="1" x14ac:dyDescent="0.3">
      <c r="B17" s="31"/>
      <c r="E17" s="198" t="s">
        <v>161</v>
      </c>
      <c r="F17" s="198"/>
      <c r="G17" s="198"/>
      <c r="H17" s="198"/>
      <c r="I17" s="32"/>
    </row>
    <row r="18" spans="2:11" ht="40.5" customHeight="1" thickBot="1" x14ac:dyDescent="0.3">
      <c r="B18" s="54">
        <v>0.25</v>
      </c>
      <c r="C18" s="19" t="s">
        <v>27</v>
      </c>
      <c r="D18" s="3"/>
      <c r="E18" s="65"/>
      <c r="F18" s="66"/>
      <c r="G18" s="65"/>
      <c r="H18" s="67"/>
      <c r="I18" s="32"/>
      <c r="J18" s="98">
        <f>IF(E18="X",0,IF(F18="X",F19,IF(G18="X",G19,IF(H18="X",H19,0))))</f>
        <v>0</v>
      </c>
      <c r="K18" s="43" t="str">
        <f>IF(E18="X","",IF(F18="X","",IF(G18="X","",IF(H18="X",""," A  COMPLETER"))))</f>
        <v xml:space="preserve"> A  COMPLETER</v>
      </c>
    </row>
    <row r="19" spans="2:11" ht="15" customHeight="1" x14ac:dyDescent="0.25">
      <c r="B19" s="5"/>
      <c r="C19" s="25" t="s">
        <v>51</v>
      </c>
      <c r="E19" s="92">
        <v>0</v>
      </c>
      <c r="F19" s="93">
        <f>H19/3</f>
        <v>1.6666666666666667</v>
      </c>
      <c r="G19" s="93">
        <f>H19*2/3</f>
        <v>3.3333333333333335</v>
      </c>
      <c r="H19" s="93">
        <v>5</v>
      </c>
      <c r="I19" s="32"/>
    </row>
    <row r="20" spans="2:11" ht="15" customHeight="1" x14ac:dyDescent="0.25">
      <c r="B20" s="33"/>
      <c r="C20" s="55"/>
      <c r="I20" s="32"/>
    </row>
    <row r="21" spans="2:11" ht="15" customHeight="1" x14ac:dyDescent="0.25">
      <c r="B21" s="33"/>
      <c r="C21" s="197" t="s">
        <v>54</v>
      </c>
      <c r="D21" s="197"/>
      <c r="E21" s="197"/>
      <c r="F21" s="197"/>
      <c r="G21" s="197"/>
      <c r="H21" s="197"/>
      <c r="I21" s="32"/>
    </row>
    <row r="22" spans="2:11" ht="15" customHeight="1" x14ac:dyDescent="0.25">
      <c r="B22" s="31"/>
      <c r="C22" s="197" t="s">
        <v>55</v>
      </c>
      <c r="D22" s="197"/>
      <c r="E22" s="197"/>
      <c r="F22" s="197"/>
      <c r="G22" s="197"/>
      <c r="H22" s="197"/>
      <c r="I22" s="32"/>
    </row>
    <row r="23" spans="2:11" ht="15" customHeight="1" x14ac:dyDescent="0.25">
      <c r="B23" s="31"/>
      <c r="C23" s="197" t="s">
        <v>56</v>
      </c>
      <c r="D23" s="197"/>
      <c r="E23" s="197"/>
      <c r="F23" s="197"/>
      <c r="G23" s="197"/>
      <c r="H23" s="197"/>
      <c r="I23" s="32"/>
    </row>
    <row r="24" spans="2:11" ht="15" customHeight="1" x14ac:dyDescent="0.25">
      <c r="B24" s="31"/>
      <c r="C24" s="197" t="s">
        <v>57</v>
      </c>
      <c r="D24" s="197"/>
      <c r="E24" s="197"/>
      <c r="F24" s="197"/>
      <c r="G24" s="197"/>
      <c r="H24" s="197"/>
      <c r="I24" s="32"/>
    </row>
    <row r="25" spans="2:11" ht="15" customHeight="1" x14ac:dyDescent="0.25">
      <c r="B25" s="31"/>
      <c r="C25" s="197" t="s">
        <v>58</v>
      </c>
      <c r="D25" s="197"/>
      <c r="E25" s="197"/>
      <c r="F25" s="197"/>
      <c r="G25" s="197"/>
      <c r="H25" s="197"/>
      <c r="I25" s="32"/>
    </row>
    <row r="26" spans="2:11" ht="15" customHeight="1" x14ac:dyDescent="0.25">
      <c r="B26" s="31"/>
      <c r="C26" s="197" t="s">
        <v>59</v>
      </c>
      <c r="D26" s="197"/>
      <c r="E26" s="197"/>
      <c r="F26" s="197"/>
      <c r="G26" s="197"/>
      <c r="H26" s="197"/>
      <c r="I26" s="32"/>
    </row>
    <row r="27" spans="2:11" ht="15" customHeight="1" x14ac:dyDescent="0.25">
      <c r="B27" s="31"/>
      <c r="I27" s="32"/>
    </row>
    <row r="28" spans="2:11" ht="15" customHeight="1" thickBot="1" x14ac:dyDescent="0.3">
      <c r="B28" s="31"/>
      <c r="E28" s="198" t="s">
        <v>162</v>
      </c>
      <c r="F28" s="198"/>
      <c r="G28" s="198"/>
      <c r="H28" s="198"/>
      <c r="I28" s="32"/>
    </row>
    <row r="29" spans="2:11" s="18" customFormat="1" ht="40.5" customHeight="1" thickBot="1" x14ac:dyDescent="0.3">
      <c r="B29" s="56">
        <v>0.25</v>
      </c>
      <c r="C29" s="20" t="s">
        <v>28</v>
      </c>
      <c r="D29" s="17"/>
      <c r="E29" s="68"/>
      <c r="F29" s="69"/>
      <c r="G29" s="69"/>
      <c r="H29" s="70"/>
      <c r="I29" s="57"/>
      <c r="J29" s="98">
        <f>IF(E29="X",0,IF(F29="X",F30,IF(G29="X",G30,IF(H29="X",H30,0))))</f>
        <v>0</v>
      </c>
      <c r="K29" s="43" t="str">
        <f>IF(E29="X","",IF(F29="X","",IF(G29="X","",IF(H29="X",""," A  COMPLETER"))))</f>
        <v xml:space="preserve"> A  COMPLETER</v>
      </c>
    </row>
    <row r="30" spans="2:11" ht="15" customHeight="1" x14ac:dyDescent="0.25">
      <c r="B30" s="5"/>
      <c r="C30" s="58" t="s">
        <v>51</v>
      </c>
      <c r="E30" s="92">
        <v>0</v>
      </c>
      <c r="F30" s="94">
        <f>H30/3</f>
        <v>1.6666666666666667</v>
      </c>
      <c r="G30" s="93">
        <f>H30*2/3</f>
        <v>3.3333333333333335</v>
      </c>
      <c r="H30" s="94">
        <v>5</v>
      </c>
      <c r="I30" s="32"/>
    </row>
    <row r="31" spans="2:11" ht="15" customHeight="1" x14ac:dyDescent="0.25">
      <c r="B31" s="33"/>
      <c r="I31" s="32"/>
    </row>
    <row r="32" spans="2:11" ht="15" customHeight="1" x14ac:dyDescent="0.25">
      <c r="B32" s="33"/>
      <c r="C32" s="197" t="s">
        <v>60</v>
      </c>
      <c r="D32" s="197"/>
      <c r="E32" s="197"/>
      <c r="F32" s="197"/>
      <c r="G32" s="197"/>
      <c r="H32" s="197"/>
      <c r="I32" s="32"/>
    </row>
    <row r="33" spans="2:11" ht="15" customHeight="1" x14ac:dyDescent="0.25">
      <c r="B33" s="33"/>
      <c r="C33" s="215" t="s">
        <v>61</v>
      </c>
      <c r="D33" s="215"/>
      <c r="E33" s="215"/>
      <c r="F33" s="215"/>
      <c r="G33" s="215"/>
      <c r="H33" s="215"/>
      <c r="I33" s="32"/>
    </row>
    <row r="34" spans="2:11" ht="15" customHeight="1" x14ac:dyDescent="0.25">
      <c r="B34" s="33"/>
      <c r="C34" s="215" t="s">
        <v>62</v>
      </c>
      <c r="D34" s="215"/>
      <c r="E34" s="215"/>
      <c r="F34" s="215"/>
      <c r="G34" s="215"/>
      <c r="H34" s="215"/>
      <c r="I34" s="32"/>
    </row>
    <row r="35" spans="2:11" ht="15" customHeight="1" x14ac:dyDescent="0.25">
      <c r="B35" s="33"/>
      <c r="C35" s="197" t="s">
        <v>59</v>
      </c>
      <c r="D35" s="197"/>
      <c r="E35" s="197"/>
      <c r="F35" s="197"/>
      <c r="G35" s="197"/>
      <c r="H35" s="197"/>
      <c r="I35" s="32"/>
    </row>
    <row r="36" spans="2:11" ht="15" customHeight="1" x14ac:dyDescent="0.25">
      <c r="B36" s="31"/>
      <c r="C36" s="29"/>
      <c r="I36" s="32"/>
    </row>
    <row r="37" spans="2:11" ht="15" customHeight="1" thickBot="1" x14ac:dyDescent="0.3">
      <c r="B37" s="31"/>
      <c r="C37" s="29"/>
      <c r="E37" s="198" t="s">
        <v>163</v>
      </c>
      <c r="F37" s="198"/>
      <c r="G37" s="198"/>
      <c r="H37" s="198"/>
      <c r="I37" s="32"/>
    </row>
    <row r="38" spans="2:11" ht="40.5" customHeight="1" thickBot="1" x14ac:dyDescent="0.3">
      <c r="B38" s="59">
        <v>0.25</v>
      </c>
      <c r="C38" s="21" t="s">
        <v>29</v>
      </c>
      <c r="D38" s="3"/>
      <c r="E38" s="65"/>
      <c r="F38" s="66"/>
      <c r="G38" s="66"/>
      <c r="H38" s="67"/>
      <c r="I38" s="32"/>
      <c r="J38" s="98">
        <f>IF(E38="X",0,IF(F38="X",F39,IF(G38="X",G39,IF(H38="X",H39,0))))</f>
        <v>0</v>
      </c>
      <c r="K38" s="43" t="str">
        <f>IF(E38="X","",IF(F38="X","",IF(G38="X","",IF(H38="X",""," A  COMPLETER"))))</f>
        <v xml:space="preserve"> A  COMPLETER</v>
      </c>
    </row>
    <row r="39" spans="2:11" ht="15" customHeight="1" x14ac:dyDescent="0.25">
      <c r="B39" s="5"/>
      <c r="C39" s="58" t="s">
        <v>51</v>
      </c>
      <c r="E39" s="92">
        <v>0</v>
      </c>
      <c r="F39" s="94">
        <f>H39/3</f>
        <v>1.6666666666666667</v>
      </c>
      <c r="G39" s="94">
        <f>H39*2/3</f>
        <v>3.3333333333333335</v>
      </c>
      <c r="H39" s="94">
        <v>5</v>
      </c>
      <c r="I39" s="32"/>
    </row>
    <row r="40" spans="2:11" s="22" customFormat="1" ht="15" customHeight="1" x14ac:dyDescent="0.25">
      <c r="B40" s="85"/>
      <c r="I40" s="76"/>
      <c r="J40" s="100"/>
      <c r="K40" s="74"/>
    </row>
    <row r="41" spans="2:11" s="22" customFormat="1" ht="15" customHeight="1" x14ac:dyDescent="0.25">
      <c r="B41" s="85"/>
      <c r="C41" s="215" t="s">
        <v>63</v>
      </c>
      <c r="D41" s="215"/>
      <c r="E41" s="215"/>
      <c r="F41" s="215"/>
      <c r="G41" s="215"/>
      <c r="H41" s="215"/>
      <c r="I41" s="76"/>
      <c r="J41" s="100"/>
      <c r="K41" s="74"/>
    </row>
    <row r="42" spans="2:11" s="22" customFormat="1" ht="15" customHeight="1" x14ac:dyDescent="0.25">
      <c r="B42" s="85"/>
      <c r="C42" s="228" t="s">
        <v>64</v>
      </c>
      <c r="D42" s="228"/>
      <c r="E42" s="228"/>
      <c r="F42" s="228"/>
      <c r="G42" s="228"/>
      <c r="H42" s="228"/>
      <c r="I42" s="76"/>
      <c r="J42" s="100"/>
      <c r="K42" s="74"/>
    </row>
    <row r="43" spans="2:11" s="22" customFormat="1" ht="15" customHeight="1" x14ac:dyDescent="0.25">
      <c r="B43" s="85"/>
      <c r="C43" s="215" t="s">
        <v>65</v>
      </c>
      <c r="D43" s="215"/>
      <c r="E43" s="215"/>
      <c r="F43" s="215"/>
      <c r="G43" s="215"/>
      <c r="H43" s="215"/>
      <c r="I43" s="76"/>
      <c r="J43" s="100"/>
      <c r="K43" s="74"/>
    </row>
    <row r="44" spans="2:11" s="22" customFormat="1" ht="15" customHeight="1" x14ac:dyDescent="0.25">
      <c r="B44" s="85"/>
      <c r="C44" s="215" t="s">
        <v>59</v>
      </c>
      <c r="D44" s="215"/>
      <c r="E44" s="215"/>
      <c r="F44" s="215"/>
      <c r="G44" s="215"/>
      <c r="H44" s="215"/>
      <c r="I44" s="76"/>
      <c r="J44" s="100"/>
      <c r="K44" s="74"/>
    </row>
    <row r="45" spans="2:11" s="22" customFormat="1" ht="15" customHeight="1" x14ac:dyDescent="0.25">
      <c r="B45" s="85"/>
      <c r="I45" s="76"/>
      <c r="J45" s="100"/>
      <c r="K45" s="74"/>
    </row>
    <row r="46" spans="2:11" s="22" customFormat="1" ht="15" customHeight="1" thickBot="1" x14ac:dyDescent="0.3">
      <c r="B46" s="85"/>
      <c r="E46" s="198" t="s">
        <v>164</v>
      </c>
      <c r="F46" s="198"/>
      <c r="G46" s="198"/>
      <c r="H46" s="198"/>
      <c r="I46" s="76"/>
      <c r="J46" s="100"/>
      <c r="K46" s="74"/>
    </row>
    <row r="47" spans="2:11" ht="40.5" customHeight="1" thickBot="1" x14ac:dyDescent="0.3">
      <c r="B47" s="59">
        <v>0.25</v>
      </c>
      <c r="C47" s="24" t="s">
        <v>30</v>
      </c>
      <c r="D47" s="3"/>
      <c r="E47" s="65"/>
      <c r="F47" s="66"/>
      <c r="G47" s="66"/>
      <c r="H47" s="67"/>
      <c r="I47" s="32"/>
      <c r="J47" s="98">
        <f>IF(E47="X",0,IF(F47="X",F48,IF(G47="X",G48,IF(H47="X",H48,0))))</f>
        <v>0</v>
      </c>
      <c r="K47" s="43" t="str">
        <f>IF(E47="X","",IF(F47="X","",IF(G47="X","",IF(H47="X",""," A  COMPLETER"))))</f>
        <v xml:space="preserve"> A  COMPLETER</v>
      </c>
    </row>
    <row r="48" spans="2:11" ht="15" customHeight="1" x14ac:dyDescent="0.25">
      <c r="B48" s="5"/>
      <c r="C48" s="58" t="s">
        <v>51</v>
      </c>
      <c r="E48" s="95">
        <v>0</v>
      </c>
      <c r="F48" s="96">
        <f>H48/3</f>
        <v>1.6666666666666667</v>
      </c>
      <c r="G48" s="97">
        <f>H48*2/3</f>
        <v>3.3333333333333335</v>
      </c>
      <c r="H48" s="96">
        <v>5</v>
      </c>
      <c r="I48" s="32"/>
    </row>
    <row r="49" spans="2:11" ht="15" customHeight="1" x14ac:dyDescent="0.25">
      <c r="B49" s="33"/>
      <c r="I49" s="32"/>
    </row>
    <row r="50" spans="2:11" ht="15" customHeight="1" x14ac:dyDescent="0.25">
      <c r="B50" s="33"/>
      <c r="C50" s="215" t="s">
        <v>66</v>
      </c>
      <c r="D50" s="215"/>
      <c r="E50" s="215"/>
      <c r="F50" s="215"/>
      <c r="G50" s="215"/>
      <c r="H50" s="215"/>
      <c r="I50" s="32"/>
    </row>
    <row r="51" spans="2:11" ht="15" customHeight="1" x14ac:dyDescent="0.25">
      <c r="B51" s="33"/>
      <c r="C51" s="215" t="s">
        <v>67</v>
      </c>
      <c r="D51" s="215"/>
      <c r="E51" s="215"/>
      <c r="F51" s="215"/>
      <c r="G51" s="215"/>
      <c r="H51" s="215"/>
      <c r="I51" s="32"/>
    </row>
    <row r="52" spans="2:11" ht="15" customHeight="1" x14ac:dyDescent="0.25">
      <c r="B52" s="33"/>
      <c r="C52" s="215" t="s">
        <v>68</v>
      </c>
      <c r="D52" s="215"/>
      <c r="E52" s="215"/>
      <c r="F52" s="215"/>
      <c r="G52" s="215"/>
      <c r="H52" s="215"/>
      <c r="I52" s="32"/>
    </row>
    <row r="53" spans="2:11" ht="15" customHeight="1" x14ac:dyDescent="0.25">
      <c r="B53" s="33"/>
      <c r="C53" s="215" t="s">
        <v>69</v>
      </c>
      <c r="D53" s="215"/>
      <c r="E53" s="215"/>
      <c r="F53" s="215"/>
      <c r="G53" s="215"/>
      <c r="H53" s="215"/>
      <c r="I53" s="32"/>
    </row>
    <row r="54" spans="2:11" ht="15" customHeight="1" x14ac:dyDescent="0.25">
      <c r="B54" s="33"/>
      <c r="C54" s="215" t="s">
        <v>70</v>
      </c>
      <c r="D54" s="215"/>
      <c r="E54" s="215"/>
      <c r="F54" s="215"/>
      <c r="G54" s="215"/>
      <c r="H54" s="215"/>
      <c r="I54" s="32"/>
    </row>
    <row r="55" spans="2:11" ht="15" customHeight="1" x14ac:dyDescent="0.25">
      <c r="B55" s="33"/>
      <c r="C55" s="215" t="s">
        <v>71</v>
      </c>
      <c r="D55" s="215"/>
      <c r="E55" s="215"/>
      <c r="F55" s="215"/>
      <c r="G55" s="215"/>
      <c r="H55" s="215"/>
      <c r="I55" s="32"/>
    </row>
    <row r="56" spans="2:11" ht="15" customHeight="1" x14ac:dyDescent="0.25">
      <c r="B56" s="33"/>
      <c r="C56" s="215" t="s">
        <v>72</v>
      </c>
      <c r="D56" s="215"/>
      <c r="E56" s="215"/>
      <c r="F56" s="215"/>
      <c r="G56" s="215"/>
      <c r="H56" s="215"/>
      <c r="I56" s="32"/>
    </row>
    <row r="57" spans="2:11" ht="15" customHeight="1" x14ac:dyDescent="0.25">
      <c r="B57" s="33"/>
      <c r="C57" s="75"/>
      <c r="D57" s="75"/>
      <c r="E57" s="75"/>
      <c r="F57" s="75"/>
      <c r="G57" s="75"/>
      <c r="H57" s="75"/>
      <c r="I57" s="32"/>
    </row>
    <row r="58" spans="2:11" ht="15" customHeight="1" thickBot="1" x14ac:dyDescent="0.3">
      <c r="B58" s="31"/>
      <c r="C58" s="29"/>
      <c r="I58" s="32"/>
    </row>
    <row r="59" spans="2:11" s="1" customFormat="1" ht="31.5" customHeight="1" thickBot="1" x14ac:dyDescent="0.3">
      <c r="B59" s="60"/>
      <c r="C59" s="44" t="s">
        <v>24</v>
      </c>
      <c r="D59" s="45"/>
      <c r="E59" s="72" t="s">
        <v>138</v>
      </c>
      <c r="F59" s="73" t="s">
        <v>137</v>
      </c>
      <c r="G59" s="71" t="s">
        <v>25</v>
      </c>
      <c r="H59" s="15">
        <f>+ROUND((J18+J29+J38+J47)/5,1)*5</f>
        <v>0</v>
      </c>
      <c r="I59" s="61"/>
      <c r="J59" s="94"/>
      <c r="K59" s="43"/>
    </row>
    <row r="60" spans="2:11" ht="15" customHeight="1" x14ac:dyDescent="0.25">
      <c r="B60" s="31"/>
      <c r="I60" s="32"/>
    </row>
    <row r="61" spans="2:11" ht="15" customHeight="1" x14ac:dyDescent="0.25">
      <c r="B61" s="31"/>
      <c r="C61" s="103"/>
      <c r="D61" s="104"/>
      <c r="E61" s="104"/>
      <c r="F61" s="105"/>
      <c r="G61" s="104"/>
      <c r="H61" s="48"/>
      <c r="I61" s="32"/>
    </row>
    <row r="62" spans="2:11" ht="15" customHeight="1" x14ac:dyDescent="0.25">
      <c r="B62" s="31"/>
      <c r="C62" s="106"/>
      <c r="H62" s="4"/>
      <c r="I62" s="32"/>
    </row>
    <row r="63" spans="2:11" ht="15" customHeight="1" x14ac:dyDescent="0.25">
      <c r="B63" s="31"/>
      <c r="C63" s="102"/>
      <c r="D63" s="46"/>
      <c r="F63" s="158"/>
      <c r="G63" s="158"/>
      <c r="H63" s="205"/>
      <c r="I63" s="32"/>
    </row>
    <row r="64" spans="2:11" ht="15" customHeight="1" x14ac:dyDescent="0.25">
      <c r="B64" s="31"/>
      <c r="C64" s="135"/>
      <c r="D64" s="46"/>
      <c r="F64" s="206"/>
      <c r="G64" s="207"/>
      <c r="H64" s="208"/>
      <c r="I64" s="32"/>
    </row>
    <row r="65" spans="2:9" ht="15" customHeight="1" x14ac:dyDescent="0.25">
      <c r="B65" s="31"/>
      <c r="C65" s="107"/>
      <c r="D65" s="108"/>
      <c r="E65" s="108"/>
      <c r="F65" s="108"/>
      <c r="G65" s="108"/>
      <c r="H65" s="109"/>
      <c r="I65" s="32"/>
    </row>
    <row r="66" spans="2:9" ht="15" customHeight="1" x14ac:dyDescent="0.25">
      <c r="B66" s="31"/>
      <c r="C66" s="46"/>
      <c r="D66" s="46"/>
      <c r="E66" s="46"/>
      <c r="F66" s="46"/>
      <c r="G66" s="46"/>
      <c r="H66" s="46"/>
      <c r="I66" s="32"/>
    </row>
    <row r="67" spans="2:9" ht="15" customHeight="1" x14ac:dyDescent="0.25">
      <c r="B67" s="31"/>
      <c r="C67" s="212"/>
      <c r="D67" s="213"/>
      <c r="E67" s="213"/>
      <c r="F67" s="213"/>
      <c r="G67" s="213"/>
      <c r="H67" s="214"/>
      <c r="I67" s="32"/>
    </row>
    <row r="68" spans="2:9" ht="15" customHeight="1" x14ac:dyDescent="0.25">
      <c r="B68" s="31"/>
      <c r="C68" s="209"/>
      <c r="D68" s="210"/>
      <c r="E68" s="210"/>
      <c r="F68" s="210"/>
      <c r="G68" s="210"/>
      <c r="H68" s="211"/>
      <c r="I68" s="32"/>
    </row>
    <row r="69" spans="2:9" ht="15" customHeight="1" x14ac:dyDescent="0.25">
      <c r="B69" s="31"/>
      <c r="C69" s="219"/>
      <c r="D69" s="220"/>
      <c r="E69" s="220"/>
      <c r="F69" s="220"/>
      <c r="G69" s="220"/>
      <c r="H69" s="221"/>
      <c r="I69" s="32"/>
    </row>
    <row r="70" spans="2:9" ht="15" customHeight="1" x14ac:dyDescent="0.25">
      <c r="B70" s="31"/>
      <c r="C70" s="219"/>
      <c r="D70" s="220"/>
      <c r="E70" s="220"/>
      <c r="F70" s="220"/>
      <c r="G70" s="220"/>
      <c r="H70" s="221"/>
      <c r="I70" s="32"/>
    </row>
    <row r="71" spans="2:9" ht="15" customHeight="1" x14ac:dyDescent="0.25">
      <c r="B71" s="31"/>
      <c r="C71" s="219"/>
      <c r="D71" s="220"/>
      <c r="E71" s="220"/>
      <c r="F71" s="220"/>
      <c r="G71" s="220"/>
      <c r="H71" s="221"/>
      <c r="I71" s="32"/>
    </row>
    <row r="72" spans="2:9" ht="15" customHeight="1" x14ac:dyDescent="0.25">
      <c r="B72" s="31"/>
      <c r="C72" s="102"/>
      <c r="D72" s="110"/>
      <c r="E72" s="222"/>
      <c r="F72" s="222"/>
      <c r="G72" s="222"/>
      <c r="H72" s="223"/>
      <c r="I72" s="32"/>
    </row>
    <row r="73" spans="2:9" ht="15" customHeight="1" x14ac:dyDescent="0.25">
      <c r="B73" s="31"/>
      <c r="C73" s="209"/>
      <c r="D73" s="210"/>
      <c r="E73" s="210"/>
      <c r="F73" s="210"/>
      <c r="G73" s="210"/>
      <c r="H73" s="211"/>
      <c r="I73" s="32"/>
    </row>
    <row r="74" spans="2:9" ht="15" customHeight="1" x14ac:dyDescent="0.25">
      <c r="B74" s="31"/>
      <c r="C74" s="216"/>
      <c r="D74" s="217"/>
      <c r="E74" s="217"/>
      <c r="F74" s="217"/>
      <c r="G74" s="217"/>
      <c r="H74" s="218"/>
      <c r="I74" s="32"/>
    </row>
    <row r="75" spans="2:9" ht="15" customHeight="1" thickBot="1" x14ac:dyDescent="0.3">
      <c r="B75" s="34"/>
      <c r="C75" s="64"/>
      <c r="D75" s="35"/>
      <c r="E75" s="35"/>
      <c r="F75" s="35"/>
      <c r="G75" s="35"/>
      <c r="H75" s="35"/>
      <c r="I75" s="37"/>
    </row>
  </sheetData>
  <sheetProtection algorithmName="SHA-512" hashValue="vTR4bDT2oTlsWXkFsEZB7hPjZ7VBDJmRzZQZvZowVUdRXQzao0fHDr9iUtlttansQD8TECfcbIad7UbWCq8GBg==" saltValue="WZz/Sn98g39WjGx2rckwWg==" spinCount="100000" sheet="1" objects="1" scenarios="1" selectLockedCells="1"/>
  <mergeCells count="42">
    <mergeCell ref="C74:H74"/>
    <mergeCell ref="E72:H72"/>
    <mergeCell ref="C56:H56"/>
    <mergeCell ref="F63:H63"/>
    <mergeCell ref="F64:H64"/>
    <mergeCell ref="C68:H68"/>
    <mergeCell ref="C69:H69"/>
    <mergeCell ref="C70:H70"/>
    <mergeCell ref="C67:H67"/>
    <mergeCell ref="C43:H43"/>
    <mergeCell ref="E28:H28"/>
    <mergeCell ref="E37:H37"/>
    <mergeCell ref="C71:H71"/>
    <mergeCell ref="C73:H73"/>
    <mergeCell ref="C53:H53"/>
    <mergeCell ref="C54:H54"/>
    <mergeCell ref="C44:H44"/>
    <mergeCell ref="C50:H50"/>
    <mergeCell ref="C55:H55"/>
    <mergeCell ref="E46:H46"/>
    <mergeCell ref="C51:H51"/>
    <mergeCell ref="C52:H52"/>
    <mergeCell ref="C25:H25"/>
    <mergeCell ref="C33:H33"/>
    <mergeCell ref="C34:H34"/>
    <mergeCell ref="C35:H35"/>
    <mergeCell ref="C42:H42"/>
    <mergeCell ref="C26:H26"/>
    <mergeCell ref="C32:H32"/>
    <mergeCell ref="C41:H41"/>
    <mergeCell ref="C13:C15"/>
    <mergeCell ref="C21:H21"/>
    <mergeCell ref="C22:H22"/>
    <mergeCell ref="C23:H23"/>
    <mergeCell ref="C24:H24"/>
    <mergeCell ref="E17:H17"/>
    <mergeCell ref="E11:H11"/>
    <mergeCell ref="C3:H3"/>
    <mergeCell ref="E5:H5"/>
    <mergeCell ref="E7:F7"/>
    <mergeCell ref="G7:H7"/>
    <mergeCell ref="E9:F9"/>
  </mergeCells>
  <printOptions horizontalCentered="1" verticalCentered="1"/>
  <pageMargins left="1.1023622047244095" right="0.70866141732283472" top="0.19685039370078741" bottom="0.19685039370078741" header="0.31496062992125984" footer="0.31496062992125984"/>
  <pageSetup paperSize="9" scale="7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61"/>
  <sheetViews>
    <sheetView topLeftCell="A15" zoomScaleNormal="100" workbookViewId="0">
      <selection activeCell="E39" sqref="E39"/>
    </sheetView>
  </sheetViews>
  <sheetFormatPr baseColWidth="10" defaultRowHeight="23.25" x14ac:dyDescent="0.25"/>
  <cols>
    <col min="1" max="1" width="1.7109375" customWidth="1"/>
    <col min="2" max="2" width="4.7109375" customWidth="1"/>
    <col min="3" max="3" width="49.85546875" style="22" customWidth="1"/>
    <col min="4" max="4" width="1.42578125" customWidth="1"/>
    <col min="5" max="5" width="10.7109375" customWidth="1"/>
    <col min="6" max="8" width="11.7109375" customWidth="1"/>
    <col min="9" max="9" width="1.7109375" customWidth="1"/>
    <col min="10" max="10" width="3.5703125" style="98" customWidth="1"/>
    <col min="11" max="11" width="24.28515625" style="43" customWidth="1"/>
  </cols>
  <sheetData>
    <row r="1" spans="2:9" ht="10.5" customHeight="1" thickBot="1" x14ac:dyDescent="0.3"/>
    <row r="2" spans="2:9" ht="10.5" customHeight="1" thickBot="1" x14ac:dyDescent="0.3">
      <c r="B2" s="49"/>
      <c r="C2" s="50"/>
      <c r="D2" s="51"/>
      <c r="E2" s="51"/>
      <c r="F2" s="51"/>
      <c r="G2" s="51"/>
      <c r="H2" s="51"/>
      <c r="I2" s="52"/>
    </row>
    <row r="3" spans="2:9" ht="30" customHeight="1" thickBot="1" x14ac:dyDescent="0.3">
      <c r="B3" s="31"/>
      <c r="C3" s="199" t="s">
        <v>10</v>
      </c>
      <c r="D3" s="200"/>
      <c r="E3" s="200"/>
      <c r="F3" s="200"/>
      <c r="G3" s="200"/>
      <c r="H3" s="201"/>
      <c r="I3" s="32"/>
    </row>
    <row r="4" spans="2:9" ht="7.5" customHeight="1" x14ac:dyDescent="0.25">
      <c r="B4" s="31"/>
      <c r="C4" s="6"/>
      <c r="D4" s="6"/>
      <c r="E4" s="6"/>
      <c r="F4" s="6"/>
      <c r="G4" s="6"/>
      <c r="H4" s="6"/>
      <c r="I4" s="32"/>
    </row>
    <row r="5" spans="2:9" ht="18.75" customHeight="1" x14ac:dyDescent="0.25">
      <c r="B5" s="31"/>
      <c r="C5" s="13" t="s">
        <v>139</v>
      </c>
      <c r="D5" s="7"/>
      <c r="E5" s="202">
        <f>Paramètres!E11</f>
        <v>0</v>
      </c>
      <c r="F5" s="203"/>
      <c r="G5" s="203"/>
      <c r="H5" s="203"/>
      <c r="I5" s="32"/>
    </row>
    <row r="6" spans="2:9" ht="7.5" customHeight="1" x14ac:dyDescent="0.25">
      <c r="B6" s="31"/>
      <c r="C6" s="8"/>
      <c r="D6" s="30"/>
      <c r="E6" s="9"/>
      <c r="F6" s="9"/>
      <c r="G6" s="9"/>
      <c r="H6" s="9"/>
      <c r="I6" s="32"/>
    </row>
    <row r="7" spans="2:9" ht="19.5" customHeight="1" x14ac:dyDescent="0.25">
      <c r="B7" s="31"/>
      <c r="C7" s="11" t="s">
        <v>18</v>
      </c>
      <c r="D7" s="12"/>
      <c r="E7" s="204">
        <f>Paramètres!E13</f>
        <v>0</v>
      </c>
      <c r="F7" s="204"/>
      <c r="G7" s="204">
        <f>Paramètres!E15</f>
        <v>0</v>
      </c>
      <c r="H7" s="204"/>
      <c r="I7" s="32"/>
    </row>
    <row r="8" spans="2:9" ht="7.5" customHeight="1" x14ac:dyDescent="0.25">
      <c r="B8" s="31"/>
      <c r="C8" s="11"/>
      <c r="D8" s="12"/>
      <c r="E8" s="10"/>
      <c r="F8" s="10"/>
      <c r="G8" s="10"/>
      <c r="H8" s="10"/>
      <c r="I8" s="32"/>
    </row>
    <row r="9" spans="2:9" ht="19.5" customHeight="1" x14ac:dyDescent="0.25">
      <c r="B9" s="31"/>
      <c r="C9" s="11" t="s">
        <v>22</v>
      </c>
      <c r="D9" s="12"/>
      <c r="E9" s="204">
        <f>Paramètres!E17</f>
        <v>0</v>
      </c>
      <c r="F9" s="204"/>
      <c r="G9" s="10"/>
      <c r="H9" s="10"/>
      <c r="I9" s="32"/>
    </row>
    <row r="10" spans="2:9" ht="7.5" customHeight="1" x14ac:dyDescent="0.25">
      <c r="B10" s="31"/>
      <c r="C10" s="8"/>
      <c r="D10" s="30"/>
      <c r="E10" s="9"/>
      <c r="F10" s="9"/>
      <c r="G10" s="9"/>
      <c r="H10" s="9"/>
      <c r="I10" s="32"/>
    </row>
    <row r="11" spans="2:9" ht="18.75" customHeight="1" x14ac:dyDescent="0.25">
      <c r="B11" s="31"/>
      <c r="C11" s="14" t="s">
        <v>21</v>
      </c>
      <c r="D11" s="30"/>
      <c r="E11" s="193" t="str">
        <f>Paramètres!E19</f>
        <v>Lycee queneau (Yvetot)</v>
      </c>
      <c r="F11" s="193"/>
      <c r="G11" s="193"/>
      <c r="H11" s="193"/>
      <c r="I11" s="32"/>
    </row>
    <row r="12" spans="2:9" ht="7.5" customHeight="1" x14ac:dyDescent="0.25">
      <c r="B12" s="31"/>
      <c r="I12" s="32"/>
    </row>
    <row r="13" spans="2:9" ht="19.5" customHeight="1" x14ac:dyDescent="0.25">
      <c r="B13" s="31"/>
      <c r="C13" s="194" t="s">
        <v>16</v>
      </c>
      <c r="D13" s="48"/>
      <c r="E13" s="86" t="s">
        <v>2</v>
      </c>
      <c r="F13" s="87" t="s">
        <v>3</v>
      </c>
      <c r="G13" s="87" t="s">
        <v>4</v>
      </c>
      <c r="H13" s="87" t="s">
        <v>5</v>
      </c>
      <c r="I13" s="32"/>
    </row>
    <row r="14" spans="2:9" ht="60" customHeight="1" x14ac:dyDescent="0.25">
      <c r="B14" s="31"/>
      <c r="C14" s="195"/>
      <c r="D14" s="4"/>
      <c r="E14" s="136" t="str">
        <f>'Description des 4 Niveaux'!D5</f>
        <v>Compétence non acquise</v>
      </c>
      <c r="F14" s="137" t="str">
        <f>'Description des 4 Niveaux'!D9</f>
        <v>Compétence en cours d'acquisition non stabilisée</v>
      </c>
      <c r="G14" s="138" t="str">
        <f>'Description des 4 Niveaux'!D13</f>
        <v>Compétence partiellement aquise</v>
      </c>
      <c r="H14" s="139" t="str">
        <f>'Description des 4 Niveaux'!D17</f>
        <v>Compétence totalement acquise et transférable</v>
      </c>
      <c r="I14" s="32"/>
    </row>
    <row r="15" spans="2:9" ht="15" customHeight="1" x14ac:dyDescent="0.25">
      <c r="B15" s="31"/>
      <c r="C15" s="196"/>
      <c r="D15" s="88"/>
      <c r="E15" s="89">
        <v>0</v>
      </c>
      <c r="F15" s="90" t="s">
        <v>7</v>
      </c>
      <c r="G15" s="90" t="s">
        <v>8</v>
      </c>
      <c r="H15" s="90" t="s">
        <v>9</v>
      </c>
      <c r="I15" s="32"/>
    </row>
    <row r="16" spans="2:9" x14ac:dyDescent="0.25">
      <c r="B16" s="31"/>
      <c r="E16" s="53"/>
      <c r="I16" s="32"/>
    </row>
    <row r="17" spans="2:11" ht="15" customHeight="1" thickBot="1" x14ac:dyDescent="0.3">
      <c r="B17" s="31"/>
      <c r="E17" s="198" t="s">
        <v>165</v>
      </c>
      <c r="F17" s="198"/>
      <c r="G17" s="198"/>
      <c r="H17" s="198"/>
      <c r="I17" s="32"/>
    </row>
    <row r="18" spans="2:11" ht="40.5" customHeight="1" thickBot="1" x14ac:dyDescent="0.3">
      <c r="B18" s="54">
        <v>0.7</v>
      </c>
      <c r="C18" s="23" t="s">
        <v>0</v>
      </c>
      <c r="D18" s="3"/>
      <c r="E18" s="65"/>
      <c r="F18" s="66"/>
      <c r="G18" s="65" t="s">
        <v>200</v>
      </c>
      <c r="H18" s="67"/>
      <c r="I18" s="32"/>
      <c r="J18" s="98">
        <f>IF(E18="X",0,IF(F18="X",F19,IF(G18="X",G19,IF(H18="X",H19,0))))</f>
        <v>9.3333333333333339</v>
      </c>
      <c r="K18" s="43" t="str">
        <f>IF(E18="X","",IF(F18="X","",IF(G18="X","",IF(H18="X",""," A  COMPLETER"))))</f>
        <v/>
      </c>
    </row>
    <row r="19" spans="2:11" ht="15" customHeight="1" x14ac:dyDescent="0.25">
      <c r="B19" s="5"/>
      <c r="C19" s="26" t="s">
        <v>11</v>
      </c>
      <c r="E19" s="92">
        <v>0</v>
      </c>
      <c r="F19" s="93">
        <f>H19/3</f>
        <v>4.666666666666667</v>
      </c>
      <c r="G19" s="93">
        <f>H19*2/3</f>
        <v>9.3333333333333339</v>
      </c>
      <c r="H19" s="93">
        <v>14</v>
      </c>
      <c r="I19" s="32"/>
    </row>
    <row r="20" spans="2:11" ht="15" customHeight="1" x14ac:dyDescent="0.25">
      <c r="B20" s="33"/>
      <c r="C20" s="55"/>
      <c r="I20" s="32"/>
    </row>
    <row r="21" spans="2:11" ht="15" customHeight="1" x14ac:dyDescent="0.25">
      <c r="B21" s="33"/>
      <c r="C21" s="197" t="s">
        <v>31</v>
      </c>
      <c r="D21" s="197"/>
      <c r="E21" s="197"/>
      <c r="F21" s="197"/>
      <c r="G21" s="197"/>
      <c r="H21" s="197"/>
      <c r="I21" s="32"/>
      <c r="J21" s="229"/>
    </row>
    <row r="22" spans="2:11" ht="15" customHeight="1" x14ac:dyDescent="0.25">
      <c r="B22" s="31"/>
      <c r="C22" s="197" t="s">
        <v>32</v>
      </c>
      <c r="D22" s="197"/>
      <c r="E22" s="197"/>
      <c r="F22" s="197"/>
      <c r="G22" s="197"/>
      <c r="H22" s="197"/>
      <c r="I22" s="32"/>
      <c r="J22" s="229"/>
    </row>
    <row r="23" spans="2:11" ht="15" customHeight="1" x14ac:dyDescent="0.25">
      <c r="B23" s="31"/>
      <c r="C23" s="197" t="s">
        <v>33</v>
      </c>
      <c r="D23" s="197"/>
      <c r="E23" s="197"/>
      <c r="F23" s="197"/>
      <c r="G23" s="197"/>
      <c r="H23" s="197"/>
      <c r="I23" s="32"/>
      <c r="J23" s="229"/>
    </row>
    <row r="24" spans="2:11" ht="15" customHeight="1" x14ac:dyDescent="0.25">
      <c r="B24" s="31"/>
      <c r="C24" s="197" t="s">
        <v>34</v>
      </c>
      <c r="D24" s="197"/>
      <c r="E24" s="197"/>
      <c r="F24" s="197"/>
      <c r="G24" s="197"/>
      <c r="H24" s="197"/>
      <c r="I24" s="32"/>
      <c r="J24" s="229"/>
    </row>
    <row r="25" spans="2:11" ht="15" customHeight="1" x14ac:dyDescent="0.25">
      <c r="B25" s="31"/>
      <c r="C25" s="197" t="s">
        <v>35</v>
      </c>
      <c r="D25" s="197"/>
      <c r="E25" s="197"/>
      <c r="F25" s="197"/>
      <c r="G25" s="197"/>
      <c r="H25" s="197"/>
      <c r="I25" s="32"/>
      <c r="J25" s="229"/>
    </row>
    <row r="26" spans="2:11" ht="15" customHeight="1" x14ac:dyDescent="0.25">
      <c r="B26" s="31"/>
      <c r="I26" s="32"/>
    </row>
    <row r="27" spans="2:11" ht="15" customHeight="1" thickBot="1" x14ac:dyDescent="0.3">
      <c r="B27" s="31"/>
      <c r="E27" s="198" t="s">
        <v>166</v>
      </c>
      <c r="F27" s="198"/>
      <c r="G27" s="198"/>
      <c r="H27" s="198"/>
      <c r="I27" s="32"/>
    </row>
    <row r="28" spans="2:11" ht="40.5" customHeight="1" thickBot="1" x14ac:dyDescent="0.3">
      <c r="B28" s="59">
        <v>0.3</v>
      </c>
      <c r="C28" s="23" t="s">
        <v>1</v>
      </c>
      <c r="D28" s="3"/>
      <c r="E28" s="65"/>
      <c r="F28" s="66"/>
      <c r="G28" s="66"/>
      <c r="H28" s="67"/>
      <c r="I28" s="32"/>
      <c r="J28" s="98">
        <f>IF(E28="X",0,IF(F28="X",F29,IF(G28="X",G29,IF(H28="X",H29,0))))</f>
        <v>0</v>
      </c>
      <c r="K28" s="43" t="str">
        <f>IF(E28="X","",IF(F28="X","",IF(G28="X","",IF(H28="X",""," A  COMPLETER"))))</f>
        <v xml:space="preserve"> A  COMPLETER</v>
      </c>
    </row>
    <row r="29" spans="2:11" ht="15" customHeight="1" x14ac:dyDescent="0.25">
      <c r="B29" s="5"/>
      <c r="C29" s="58" t="s">
        <v>12</v>
      </c>
      <c r="E29" s="92">
        <v>0</v>
      </c>
      <c r="F29" s="94">
        <f>H29/3</f>
        <v>2</v>
      </c>
      <c r="G29" s="93">
        <f>H29*2/3</f>
        <v>4</v>
      </c>
      <c r="H29" s="94">
        <v>6</v>
      </c>
      <c r="I29" s="32"/>
    </row>
    <row r="30" spans="2:11" ht="15" customHeight="1" x14ac:dyDescent="0.25">
      <c r="B30" s="33"/>
      <c r="I30" s="32"/>
    </row>
    <row r="31" spans="2:11" ht="15" customHeight="1" x14ac:dyDescent="0.25">
      <c r="B31" s="33"/>
      <c r="C31" s="197" t="s">
        <v>36</v>
      </c>
      <c r="D31" s="197"/>
      <c r="E31" s="197"/>
      <c r="F31" s="197"/>
      <c r="G31" s="197"/>
      <c r="H31" s="197"/>
      <c r="I31" s="32"/>
    </row>
    <row r="32" spans="2:11" ht="15" customHeight="1" x14ac:dyDescent="0.25">
      <c r="B32" s="31"/>
      <c r="C32" s="197" t="s">
        <v>37</v>
      </c>
      <c r="D32" s="197"/>
      <c r="E32" s="197"/>
      <c r="F32" s="197"/>
      <c r="G32" s="197"/>
      <c r="H32" s="197"/>
      <c r="I32" s="32"/>
    </row>
    <row r="33" spans="2:11" ht="15" customHeight="1" x14ac:dyDescent="0.25">
      <c r="B33" s="31"/>
      <c r="C33" s="197" t="s">
        <v>38</v>
      </c>
      <c r="D33" s="197"/>
      <c r="E33" s="197"/>
      <c r="F33" s="197"/>
      <c r="G33" s="197"/>
      <c r="H33" s="197"/>
      <c r="I33" s="32"/>
    </row>
    <row r="34" spans="2:11" ht="15" customHeight="1" x14ac:dyDescent="0.25">
      <c r="B34" s="31"/>
      <c r="C34" s="197" t="s">
        <v>39</v>
      </c>
      <c r="D34" s="197"/>
      <c r="E34" s="197"/>
      <c r="F34" s="197"/>
      <c r="G34" s="197"/>
      <c r="H34" s="197"/>
      <c r="I34" s="32"/>
    </row>
    <row r="35" spans="2:11" ht="15" customHeight="1" x14ac:dyDescent="0.25">
      <c r="B35" s="31"/>
      <c r="C35" s="197" t="s">
        <v>40</v>
      </c>
      <c r="D35" s="197"/>
      <c r="E35" s="197"/>
      <c r="F35" s="197"/>
      <c r="G35" s="197"/>
      <c r="H35" s="197"/>
      <c r="I35" s="32"/>
    </row>
    <row r="36" spans="2:11" ht="15" customHeight="1" x14ac:dyDescent="0.25">
      <c r="B36" s="31"/>
      <c r="C36" s="197" t="s">
        <v>35</v>
      </c>
      <c r="D36" s="197"/>
      <c r="E36" s="197"/>
      <c r="F36" s="197"/>
      <c r="G36" s="197"/>
      <c r="H36" s="197"/>
      <c r="I36" s="32"/>
    </row>
    <row r="37" spans="2:11" ht="15" customHeight="1" x14ac:dyDescent="0.25">
      <c r="B37" s="31"/>
      <c r="C37" s="29"/>
      <c r="D37" s="29"/>
      <c r="E37" s="29"/>
      <c r="F37" s="29"/>
      <c r="G37" s="29"/>
      <c r="H37" s="29"/>
      <c r="I37" s="32"/>
    </row>
    <row r="38" spans="2:11" ht="15" customHeight="1" thickBot="1" x14ac:dyDescent="0.3">
      <c r="B38" s="31"/>
      <c r="I38" s="32"/>
    </row>
    <row r="39" spans="2:11" s="1" customFormat="1" ht="31.5" customHeight="1" thickBot="1" x14ac:dyDescent="0.3">
      <c r="B39" s="60"/>
      <c r="C39" s="44" t="s">
        <v>24</v>
      </c>
      <c r="D39" s="45"/>
      <c r="E39" s="72" t="s">
        <v>138</v>
      </c>
      <c r="F39" s="73" t="s">
        <v>137</v>
      </c>
      <c r="G39" s="71" t="s">
        <v>25</v>
      </c>
      <c r="H39" s="15">
        <f>+ROUND((J18+J28)/5,1)*5</f>
        <v>9.5</v>
      </c>
      <c r="I39" s="61"/>
      <c r="J39" s="94"/>
      <c r="K39" s="43"/>
    </row>
    <row r="40" spans="2:11" ht="15" customHeight="1" x14ac:dyDescent="0.25">
      <c r="B40" s="31"/>
      <c r="I40" s="32"/>
    </row>
    <row r="41" spans="2:11" ht="15" customHeight="1" x14ac:dyDescent="0.25">
      <c r="B41" s="31"/>
      <c r="C41" s="103"/>
      <c r="D41" s="104"/>
      <c r="E41" s="104"/>
      <c r="F41" s="105"/>
      <c r="G41" s="104"/>
      <c r="H41" s="48"/>
      <c r="I41" s="32"/>
    </row>
    <row r="42" spans="2:11" ht="15" customHeight="1" x14ac:dyDescent="0.25">
      <c r="B42" s="31"/>
      <c r="C42" s="106"/>
      <c r="H42" s="4"/>
      <c r="I42" s="32"/>
    </row>
    <row r="43" spans="2:11" ht="15" customHeight="1" x14ac:dyDescent="0.25">
      <c r="B43" s="31"/>
      <c r="C43" s="102"/>
      <c r="D43" s="46"/>
      <c r="E43" s="102"/>
      <c r="F43" s="158"/>
      <c r="G43" s="158"/>
      <c r="H43" s="205"/>
      <c r="I43" s="32"/>
    </row>
    <row r="44" spans="2:11" ht="15" customHeight="1" x14ac:dyDescent="0.25">
      <c r="B44" s="31"/>
      <c r="C44" s="135"/>
      <c r="D44" s="46"/>
      <c r="E44" s="102"/>
      <c r="F44" s="206"/>
      <c r="G44" s="207"/>
      <c r="H44" s="208"/>
      <c r="I44" s="32"/>
    </row>
    <row r="45" spans="2:11" ht="15" customHeight="1" x14ac:dyDescent="0.25">
      <c r="B45" s="31"/>
      <c r="C45" s="107"/>
      <c r="D45" s="108"/>
      <c r="E45" s="108"/>
      <c r="F45" s="108"/>
      <c r="G45" s="108"/>
      <c r="H45" s="109"/>
      <c r="I45" s="32"/>
    </row>
    <row r="46" spans="2:11" ht="15" customHeight="1" x14ac:dyDescent="0.25">
      <c r="B46" s="31"/>
      <c r="C46" s="46"/>
      <c r="D46" s="46"/>
      <c r="E46" s="46"/>
      <c r="F46" s="46"/>
      <c r="G46" s="46"/>
      <c r="H46" s="46"/>
      <c r="I46" s="32"/>
    </row>
    <row r="47" spans="2:11" ht="15" customHeight="1" x14ac:dyDescent="0.25">
      <c r="B47" s="31"/>
      <c r="C47" s="212"/>
      <c r="D47" s="213"/>
      <c r="E47" s="213"/>
      <c r="F47" s="213"/>
      <c r="G47" s="213"/>
      <c r="H47" s="214"/>
      <c r="I47" s="32"/>
    </row>
    <row r="48" spans="2:11" ht="15" customHeight="1" x14ac:dyDescent="0.25">
      <c r="B48" s="31"/>
      <c r="C48" s="209"/>
      <c r="D48" s="210"/>
      <c r="E48" s="210"/>
      <c r="F48" s="210"/>
      <c r="G48" s="210"/>
      <c r="H48" s="211"/>
      <c r="I48" s="32"/>
    </row>
    <row r="49" spans="2:9" ht="15" customHeight="1" x14ac:dyDescent="0.25">
      <c r="B49" s="31"/>
      <c r="C49" s="219"/>
      <c r="D49" s="220"/>
      <c r="E49" s="220"/>
      <c r="F49" s="220"/>
      <c r="G49" s="220"/>
      <c r="H49" s="221"/>
      <c r="I49" s="32"/>
    </row>
    <row r="50" spans="2:9" ht="15" customHeight="1" x14ac:dyDescent="0.25">
      <c r="B50" s="31"/>
      <c r="C50" s="219"/>
      <c r="D50" s="220"/>
      <c r="E50" s="220"/>
      <c r="F50" s="220"/>
      <c r="G50" s="220"/>
      <c r="H50" s="221"/>
      <c r="I50" s="32"/>
    </row>
    <row r="51" spans="2:9" ht="15" customHeight="1" x14ac:dyDescent="0.25">
      <c r="B51" s="31"/>
      <c r="C51" s="219"/>
      <c r="D51" s="220"/>
      <c r="E51" s="220"/>
      <c r="F51" s="220"/>
      <c r="G51" s="220"/>
      <c r="H51" s="221"/>
      <c r="I51" s="32"/>
    </row>
    <row r="52" spans="2:9" ht="15" customHeight="1" x14ac:dyDescent="0.25">
      <c r="B52" s="31"/>
      <c r="C52" s="102"/>
      <c r="D52" s="110"/>
      <c r="E52" s="222"/>
      <c r="F52" s="222"/>
      <c r="G52" s="222"/>
      <c r="H52" s="223"/>
      <c r="I52" s="32"/>
    </row>
    <row r="53" spans="2:9" ht="15" customHeight="1" x14ac:dyDescent="0.25">
      <c r="B53" s="31"/>
      <c r="C53" s="209"/>
      <c r="D53" s="210"/>
      <c r="E53" s="210"/>
      <c r="F53" s="210"/>
      <c r="G53" s="210"/>
      <c r="H53" s="211"/>
      <c r="I53" s="32"/>
    </row>
    <row r="54" spans="2:9" ht="15" customHeight="1" x14ac:dyDescent="0.25">
      <c r="B54" s="31"/>
      <c r="C54" s="216"/>
      <c r="D54" s="217"/>
      <c r="E54" s="217"/>
      <c r="F54" s="217"/>
      <c r="G54" s="217"/>
      <c r="H54" s="218"/>
      <c r="I54" s="32"/>
    </row>
    <row r="55" spans="2:9" ht="15" customHeight="1" thickBot="1" x14ac:dyDescent="0.3">
      <c r="B55" s="34"/>
      <c r="C55" s="64"/>
      <c r="D55" s="35"/>
      <c r="E55" s="35"/>
      <c r="F55" s="35"/>
      <c r="G55" s="35"/>
      <c r="H55" s="35"/>
      <c r="I55" s="37"/>
    </row>
    <row r="61" spans="2:9" x14ac:dyDescent="0.25">
      <c r="C61" s="101"/>
    </row>
  </sheetData>
  <sheetProtection algorithmName="SHA-512" hashValue="J/beIKWJQiWigpA6LuWjk3g255ZG/FnuuhbmC4YJ32qyIBH2/huDgE5JvvK163sIdv6msIDmZ8w1+TzOE0cwTw==" saltValue="1eFM7jZob1VbtAb82xuSPQ==" spinCount="100000" sheet="1" objects="1" scenarios="1" selectLockedCells="1"/>
  <mergeCells count="31">
    <mergeCell ref="E17:H17"/>
    <mergeCell ref="E27:H27"/>
    <mergeCell ref="F43:H43"/>
    <mergeCell ref="F44:H44"/>
    <mergeCell ref="C48:H48"/>
    <mergeCell ref="C47:H47"/>
    <mergeCell ref="C36:H36"/>
    <mergeCell ref="C31:H31"/>
    <mergeCell ref="C32:H32"/>
    <mergeCell ref="C33:H33"/>
    <mergeCell ref="C34:H34"/>
    <mergeCell ref="C35:H35"/>
    <mergeCell ref="C51:H51"/>
    <mergeCell ref="C53:H53"/>
    <mergeCell ref="C54:H54"/>
    <mergeCell ref="C49:H49"/>
    <mergeCell ref="C50:H50"/>
    <mergeCell ref="E52:H52"/>
    <mergeCell ref="C3:H3"/>
    <mergeCell ref="C13:C15"/>
    <mergeCell ref="E5:H5"/>
    <mergeCell ref="E7:F7"/>
    <mergeCell ref="G7:H7"/>
    <mergeCell ref="E11:H11"/>
    <mergeCell ref="E9:F9"/>
    <mergeCell ref="J21:J25"/>
    <mergeCell ref="C21:H21"/>
    <mergeCell ref="C22:H22"/>
    <mergeCell ref="C23:H23"/>
    <mergeCell ref="C24:H24"/>
    <mergeCell ref="C25:H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fitToWidth="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3"/>
  <sheetViews>
    <sheetView topLeftCell="A2" workbookViewId="0">
      <selection activeCell="J27" sqref="J27"/>
    </sheetView>
  </sheetViews>
  <sheetFormatPr baseColWidth="10" defaultRowHeight="15" x14ac:dyDescent="0.25"/>
  <cols>
    <col min="1" max="1" width="3.42578125" customWidth="1"/>
    <col min="2" max="2" width="32.28515625" customWidth="1"/>
    <col min="3" max="3" width="6.85546875" customWidth="1"/>
    <col min="4" max="4" width="26.140625" customWidth="1"/>
    <col min="5" max="5" width="6.42578125" customWidth="1"/>
    <col min="6" max="6" width="5.85546875" customWidth="1"/>
    <col min="7" max="10" width="6.7109375" customWidth="1"/>
    <col min="11" max="11" width="3" customWidth="1"/>
  </cols>
  <sheetData>
    <row r="1" spans="2:11" ht="15.75" thickBot="1" x14ac:dyDescent="0.3"/>
    <row r="2" spans="2:11" ht="27" thickBot="1" x14ac:dyDescent="0.3">
      <c r="B2" s="199" t="s">
        <v>172</v>
      </c>
      <c r="C2" s="200"/>
      <c r="D2" s="200"/>
      <c r="E2" s="200"/>
      <c r="F2" s="200"/>
      <c r="G2" s="200"/>
      <c r="H2" s="200"/>
      <c r="I2" s="200"/>
      <c r="J2" s="200"/>
      <c r="K2" s="201"/>
    </row>
    <row r="3" spans="2:11" ht="26.25" x14ac:dyDescent="0.25">
      <c r="B3" s="6"/>
      <c r="C3" s="6"/>
      <c r="D3" s="6"/>
      <c r="E3" s="6"/>
      <c r="F3" s="6"/>
      <c r="G3" s="6"/>
      <c r="H3" s="6"/>
      <c r="I3" s="6"/>
      <c r="J3" s="6"/>
      <c r="K3" s="6"/>
    </row>
    <row r="4" spans="2:11" ht="18.75" x14ac:dyDescent="0.3">
      <c r="B4" s="13" t="s">
        <v>139</v>
      </c>
      <c r="D4" s="134">
        <f>Paramètres!E11</f>
        <v>0</v>
      </c>
    </row>
    <row r="5" spans="2:11" ht="18.75" x14ac:dyDescent="0.3">
      <c r="B5" s="14"/>
      <c r="C5" s="111"/>
      <c r="D5" s="111"/>
      <c r="E5" s="111"/>
      <c r="F5" s="111"/>
      <c r="G5" s="111"/>
      <c r="H5" s="111"/>
      <c r="I5" s="111"/>
      <c r="J5" s="111"/>
    </row>
    <row r="6" spans="2:11" ht="18.75" x14ac:dyDescent="0.3">
      <c r="B6" s="112" t="s">
        <v>18</v>
      </c>
      <c r="C6" s="113"/>
      <c r="D6" s="114">
        <f>Paramètres!E13</f>
        <v>0</v>
      </c>
      <c r="E6" s="230">
        <f>Paramètres!E15</f>
        <v>0</v>
      </c>
      <c r="F6" s="230"/>
      <c r="G6" s="230"/>
      <c r="H6" s="230"/>
      <c r="I6" s="230"/>
      <c r="J6" s="230"/>
      <c r="K6" s="115"/>
    </row>
    <row r="7" spans="2:11" ht="18.75" x14ac:dyDescent="0.3">
      <c r="B7" s="112"/>
      <c r="C7" s="113"/>
      <c r="D7" s="116"/>
      <c r="E7" s="116"/>
      <c r="F7" s="116"/>
      <c r="G7" s="116"/>
      <c r="H7" s="116"/>
      <c r="I7" s="116"/>
      <c r="J7" s="116"/>
      <c r="K7" s="115"/>
    </row>
    <row r="8" spans="2:11" ht="18.75" x14ac:dyDescent="0.3">
      <c r="B8" s="112" t="s">
        <v>22</v>
      </c>
      <c r="C8" s="113"/>
      <c r="D8" s="116">
        <f>Paramètres!E17</f>
        <v>0</v>
      </c>
      <c r="E8" s="113"/>
      <c r="F8" s="113"/>
      <c r="G8" s="113"/>
      <c r="H8" s="113"/>
      <c r="I8" s="113"/>
      <c r="J8" s="113"/>
      <c r="K8" s="115"/>
    </row>
    <row r="9" spans="2:11" ht="18.75" x14ac:dyDescent="0.3">
      <c r="B9" s="14"/>
      <c r="C9" s="111"/>
      <c r="D9" s="132"/>
      <c r="E9" s="111"/>
      <c r="F9" s="111"/>
      <c r="G9" s="111"/>
      <c r="H9" s="111"/>
      <c r="I9" s="111"/>
      <c r="J9" s="111"/>
    </row>
    <row r="10" spans="2:11" ht="18.75" x14ac:dyDescent="0.3">
      <c r="B10" s="14" t="s">
        <v>21</v>
      </c>
      <c r="D10" s="231" t="str">
        <f>Paramètres!E19</f>
        <v>Lycee queneau (Yvetot)</v>
      </c>
      <c r="E10" s="231"/>
      <c r="F10" s="117"/>
      <c r="G10" s="117"/>
      <c r="H10" s="117"/>
      <c r="I10" s="117"/>
      <c r="J10" s="117"/>
    </row>
    <row r="11" spans="2:11" ht="18.75" x14ac:dyDescent="0.25">
      <c r="B11" s="14"/>
      <c r="D11" s="133"/>
      <c r="E11" s="133"/>
      <c r="F11" s="133"/>
      <c r="G11" s="133"/>
      <c r="H11" s="133"/>
      <c r="I11" s="133"/>
      <c r="J11" s="133"/>
    </row>
    <row r="12" spans="2:11" ht="15.75" thickBot="1" x14ac:dyDescent="0.3">
      <c r="J12" s="35"/>
    </row>
    <row r="13" spans="2:11" x14ac:dyDescent="0.25">
      <c r="B13" s="49"/>
      <c r="C13" s="51"/>
      <c r="D13" s="51"/>
      <c r="E13" s="51"/>
      <c r="F13" s="51"/>
      <c r="G13" s="232"/>
      <c r="H13" s="232"/>
      <c r="I13" s="233"/>
      <c r="J13" s="233"/>
      <c r="K13" s="52"/>
    </row>
    <row r="14" spans="2:11" x14ac:dyDescent="0.25">
      <c r="B14" s="31"/>
      <c r="G14" s="176"/>
      <c r="H14" s="176"/>
      <c r="I14" s="234"/>
      <c r="J14" s="234"/>
      <c r="K14" s="32"/>
    </row>
    <row r="15" spans="2:11" x14ac:dyDescent="0.25">
      <c r="B15" s="31"/>
      <c r="K15" s="32"/>
    </row>
    <row r="16" spans="2:11" ht="18.75" x14ac:dyDescent="0.3">
      <c r="B16" s="118" t="s">
        <v>168</v>
      </c>
      <c r="C16" s="119"/>
      <c r="D16" s="7">
        <f>'E2 (3)'!H56</f>
        <v>0</v>
      </c>
      <c r="E16" s="120" t="s">
        <v>167</v>
      </c>
      <c r="F16" s="120"/>
      <c r="G16" s="120"/>
      <c r="K16" s="32"/>
    </row>
    <row r="17" spans="2:11" ht="18.75" x14ac:dyDescent="0.3">
      <c r="B17" s="121"/>
      <c r="C17" s="122"/>
      <c r="D17" s="122"/>
      <c r="E17" s="122"/>
      <c r="F17" s="122"/>
      <c r="G17" s="122"/>
      <c r="K17" s="32"/>
    </row>
    <row r="18" spans="2:11" ht="18.75" x14ac:dyDescent="0.3">
      <c r="B18" s="123" t="s">
        <v>169</v>
      </c>
      <c r="C18" s="124"/>
      <c r="D18" s="125">
        <f>'E31 (4)'!H61</f>
        <v>0</v>
      </c>
      <c r="E18" s="120" t="s">
        <v>167</v>
      </c>
      <c r="F18" s="120"/>
      <c r="G18" s="120"/>
      <c r="K18" s="32"/>
    </row>
    <row r="19" spans="2:11" ht="18.75" x14ac:dyDescent="0.3">
      <c r="B19" s="121"/>
      <c r="C19" s="122"/>
      <c r="D19" s="122"/>
      <c r="E19" s="122"/>
      <c r="F19" s="122"/>
      <c r="G19" s="122"/>
      <c r="K19" s="32"/>
    </row>
    <row r="20" spans="2:11" ht="18.75" x14ac:dyDescent="0.3">
      <c r="B20" s="126" t="s">
        <v>170</v>
      </c>
      <c r="C20" s="127"/>
      <c r="D20" s="128">
        <f>'E32 (3)'!H59</f>
        <v>0</v>
      </c>
      <c r="E20" s="120" t="s">
        <v>167</v>
      </c>
      <c r="F20" s="120"/>
      <c r="G20" s="120"/>
      <c r="K20" s="32"/>
    </row>
    <row r="21" spans="2:11" ht="18.75" x14ac:dyDescent="0.3">
      <c r="B21" s="121"/>
      <c r="C21" s="122"/>
      <c r="D21" s="122"/>
      <c r="E21" s="122"/>
      <c r="F21" s="122"/>
      <c r="G21" s="122"/>
      <c r="K21" s="32"/>
    </row>
    <row r="22" spans="2:11" ht="18.75" x14ac:dyDescent="0.3">
      <c r="B22" s="129" t="s">
        <v>171</v>
      </c>
      <c r="C22" s="130"/>
      <c r="D22" s="131">
        <f>'E33 (2)'!H39</f>
        <v>9.5</v>
      </c>
      <c r="E22" s="120" t="s">
        <v>167</v>
      </c>
      <c r="F22" s="120"/>
      <c r="G22" s="120"/>
      <c r="K22" s="32"/>
    </row>
    <row r="23" spans="2:11" ht="15.75" thickBot="1" x14ac:dyDescent="0.3">
      <c r="B23" s="34"/>
      <c r="C23" s="35"/>
      <c r="D23" s="35"/>
      <c r="E23" s="35"/>
      <c r="F23" s="35"/>
      <c r="G23" s="35"/>
      <c r="H23" s="35"/>
      <c r="I23" s="35"/>
      <c r="J23" s="35"/>
      <c r="K23" s="37"/>
    </row>
  </sheetData>
  <sheetProtection algorithmName="SHA-512" hashValue="bCYG728t5TOJCJ40LWiBRaz7cFvGMsSbfYIHhNnqm4vOn0O1rGkhvpmYPW9xDFxSPmW3ECS4mf+veL6yxBhtFA==" saltValue="wFNwV5FGyGAJS0mQPUmBdw==" spinCount="100000" sheet="1" objects="1" scenarios="1" selectLockedCells="1"/>
  <mergeCells count="7">
    <mergeCell ref="E6:J6"/>
    <mergeCell ref="B2:K2"/>
    <mergeCell ref="D10:E10"/>
    <mergeCell ref="G13:H13"/>
    <mergeCell ref="G14:H14"/>
    <mergeCell ref="I13:J13"/>
    <mergeCell ref="I14:J14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Paramètres</vt:lpstr>
      <vt:lpstr>Description des 4 Niveaux</vt:lpstr>
      <vt:lpstr>Feuil1</vt:lpstr>
      <vt:lpstr>E2 (3)</vt:lpstr>
      <vt:lpstr>E31 (4)</vt:lpstr>
      <vt:lpstr>E32 (3)</vt:lpstr>
      <vt:lpstr>E33 (2)</vt:lpstr>
      <vt:lpstr>Récap CCF BAC PRO MELEC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JARGEAIS</dc:creator>
  <cp:lastModifiedBy>electroaoc</cp:lastModifiedBy>
  <cp:lastPrinted>2017-06-04T21:44:08Z</cp:lastPrinted>
  <dcterms:created xsi:type="dcterms:W3CDTF">2016-11-17T09:36:36Z</dcterms:created>
  <dcterms:modified xsi:type="dcterms:W3CDTF">2023-02-01T14:04:32Z</dcterms:modified>
</cp:coreProperties>
</file>